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activeTab="0"/>
  </bookViews>
  <sheets>
    <sheet name="Sheet1" sheetId="1" r:id="rId1"/>
    <sheet name="Sheet2" sheetId="2" r:id="rId2"/>
    <sheet name="Sheet3" sheetId="3" r:id="rId3"/>
  </sheets>
  <externalReferences>
    <externalReference r:id="rId6"/>
  </externalReferences>
  <definedNames>
    <definedName name="_xlnm.Print_Titles" localSheetId="0">'Sheet1'!$1:$3</definedName>
  </definedNames>
  <calcPr fullCalcOnLoad="1"/>
</workbook>
</file>

<file path=xl/sharedStrings.xml><?xml version="1.0" encoding="utf-8"?>
<sst xmlns="http://schemas.openxmlformats.org/spreadsheetml/2006/main" count="308" uniqueCount="239">
  <si>
    <t>广元市昭化区各单位2019年12月项目资金拨付情况公开表</t>
  </si>
  <si>
    <t>编制单位：区财政局</t>
  </si>
  <si>
    <t xml:space="preserve">截止2019年12月31日
</t>
  </si>
  <si>
    <t>单位：元</t>
  </si>
  <si>
    <t>单位</t>
  </si>
  <si>
    <t>项目内容</t>
  </si>
  <si>
    <t>12月份项目资金拨付金额</t>
  </si>
  <si>
    <t>拨款时间</t>
  </si>
  <si>
    <t>总计</t>
  </si>
  <si>
    <t>投资口</t>
  </si>
  <si>
    <t>广元市昭化区环境保护局</t>
  </si>
  <si>
    <t>小计</t>
  </si>
  <si>
    <t>饮用水源地保护区划分技术报告及矢量图制作图等费用</t>
  </si>
  <si>
    <t>广元昭化自然资源局昭化区分局</t>
  </si>
  <si>
    <t>结转2017年省投1批土地整理资金</t>
  </si>
  <si>
    <t>地质灾害综合防治省级补助资金</t>
  </si>
  <si>
    <t>2018年土地分割出让宗地成本费</t>
  </si>
  <si>
    <t>昭化区增减挂钩工作经费</t>
  </si>
  <si>
    <t>2018年度省投土地整理项目</t>
  </si>
  <si>
    <t>2018年省投土地整理项目王家项目工程款、昭化区第三次全国国土调查项目第二批合同款等经费</t>
  </si>
  <si>
    <t>付卫子、石井、梅树整理项目垫资款</t>
  </si>
  <si>
    <t>广元市昭化区住房和城乡建设局</t>
  </si>
  <si>
    <t>广元市滴滴香酒业有限公司猕猴桃果酒技改项目</t>
  </si>
  <si>
    <t>棚户区改造项目费用</t>
  </si>
  <si>
    <t>全省农村生活垃圾治理项目资金</t>
  </si>
  <si>
    <t>昭化区工业发展集中区杏树食品园区污水处理项目</t>
  </si>
  <si>
    <t>项目监理费</t>
  </si>
  <si>
    <t>市政维修人工费</t>
  </si>
  <si>
    <t>三推污水项目工程费用</t>
  </si>
  <si>
    <t>元坝镇基础设施建设</t>
  </si>
  <si>
    <t>填埋场项目勘探费等</t>
  </si>
  <si>
    <t>支付律师咨询费</t>
  </si>
  <si>
    <t>2019年小城镇建设专项资金</t>
  </si>
  <si>
    <t>广元市昭化区发展和改革局</t>
  </si>
  <si>
    <t>项目前期工作经费</t>
  </si>
  <si>
    <t>一二三产业融合发展项目资金</t>
  </si>
  <si>
    <t>广元市昭化区水利局</t>
  </si>
  <si>
    <t>2018年防汛抗旱和农业生产救灾资金</t>
  </si>
  <si>
    <t>防汛抗旱补助资金</t>
  </si>
  <si>
    <t>2019年元柳小流域项目工程款</t>
  </si>
  <si>
    <t>防汛运行平台运行电费</t>
  </si>
  <si>
    <t>经济建设口</t>
  </si>
  <si>
    <t>广元市昭化区市场监督管理局</t>
  </si>
  <si>
    <t>食品安全经费</t>
  </si>
  <si>
    <t>媒体宣传费、人员编资料费、办公费、电脑耗材费等经费</t>
  </si>
  <si>
    <t>广元市昭化区粮食局</t>
  </si>
  <si>
    <t>区级储备费用利息补贴</t>
  </si>
  <si>
    <t>3季度区级储备粮费用利息补贴</t>
  </si>
  <si>
    <t>广元市昭化区供销合作社联合社</t>
  </si>
  <si>
    <t>打印费等</t>
  </si>
  <si>
    <t>广元市昭化区经济信息和科学技术局</t>
  </si>
  <si>
    <t>冬枣生态种植技术集成与示范推广</t>
  </si>
  <si>
    <t>春节加班补助、水灾补助、科技项目资金</t>
  </si>
  <si>
    <t>开门红奖励</t>
  </si>
  <si>
    <t>科技特派员服务费</t>
  </si>
  <si>
    <t>广元市昭化区工业发展集中区管理委员会</t>
  </si>
  <si>
    <t>家居产业城勘测定界费</t>
  </si>
  <si>
    <t>广元市昭化区商务和经济合作局</t>
  </si>
  <si>
    <t>年产25万立方米混凝土建设项目补助资金</t>
  </si>
  <si>
    <t>2018年省级内贸流通统计监测补助资金</t>
  </si>
  <si>
    <t>广元市昭化区交通运输局</t>
  </si>
  <si>
    <t>区建设局鸭浮下穿工程款</t>
  </si>
  <si>
    <t>进港路招呼站建设资金、朝阳园区道路检测费</t>
  </si>
  <si>
    <t>广元市昭化区国有资产监督管理局</t>
  </si>
  <si>
    <t>支付运行费</t>
  </si>
  <si>
    <t>预算资金支付昭旺国有资本金</t>
  </si>
  <si>
    <t>帮扶费用</t>
  </si>
  <si>
    <t>昭旺公司注册资本金</t>
  </si>
  <si>
    <t>支政府分成资金</t>
  </si>
  <si>
    <t>农财口</t>
  </si>
  <si>
    <t>广元市昭化区林业局</t>
  </si>
  <si>
    <t>2018年集体和个人天然林停伐补助资金</t>
  </si>
  <si>
    <t>2019年集体和个人天然林停伐补助资金</t>
  </si>
  <si>
    <t>2018年新一轮退耕还林第一年政策性补助资金</t>
  </si>
  <si>
    <t>2017年集体和个人天然林停伐补助资金</t>
  </si>
  <si>
    <t>2019年森林生态效益补偿资金</t>
  </si>
  <si>
    <t>2018年林业科技推广示范补助</t>
  </si>
  <si>
    <t>2019年第七批乡镇建设用地植被回复费</t>
  </si>
  <si>
    <t>2016年新一轮退耕还林还草（基建-种苗款）</t>
  </si>
  <si>
    <t>晋贤乡2017年退耕还林种苗款</t>
  </si>
  <si>
    <t>2017年新一轮退耕还草第三年兑现资金</t>
  </si>
  <si>
    <t>2018年新一轮退耕还林还草种苗款第一年补助</t>
  </si>
  <si>
    <t>广元市昭化区农业农村局</t>
  </si>
  <si>
    <t>39号2019年省级财政乡村振兴转移支付资金</t>
  </si>
  <si>
    <t>2016年船舶报废拆除和船舶标准化补助资金</t>
  </si>
  <si>
    <t>2016年省级幸福美丽新村建设财政专项资金</t>
  </si>
  <si>
    <t>2018年中央农业生产发展资金</t>
  </si>
  <si>
    <t>2018年中央农业生产发展资金（优势特色产业发展）</t>
  </si>
  <si>
    <t>2018年中央财政农业综合开发土地治理项目产业发展</t>
  </si>
  <si>
    <t>2018年省级财政农业生产救灾资金</t>
  </si>
  <si>
    <t>57号2018年中央财政农业生产发展资金</t>
  </si>
  <si>
    <t>2019年非洲猪瘟捕杀补助</t>
  </si>
  <si>
    <t>2018年省级财政农业综合开发补助资金</t>
  </si>
  <si>
    <t>39号2019年省级乡村振兴转移支付资金</t>
  </si>
  <si>
    <t>结转2017年省级农业综合开发等</t>
  </si>
  <si>
    <t>昭化泡菜全产业链建设项目补助</t>
  </si>
  <si>
    <t>39号2018年大宗油料生产基地建设项目</t>
  </si>
  <si>
    <t>广元市昭化区扶贫开发局</t>
  </si>
  <si>
    <t>政担银企户担保风险资金</t>
  </si>
  <si>
    <t>河段长公示牌水毁修复</t>
  </si>
  <si>
    <t>2019年河湖管理范围划定项目</t>
  </si>
  <si>
    <t>大寨水库</t>
  </si>
  <si>
    <t>昭化古城防洪工程7.11洪灾水毁修复工程进度款</t>
  </si>
  <si>
    <t>山坪塘整治工程</t>
  </si>
  <si>
    <t>行政政法口</t>
  </si>
  <si>
    <t>广元市昭化区人民检察院</t>
  </si>
  <si>
    <t>“两房”检查文化建设项目工程尾款</t>
  </si>
  <si>
    <t>广元市昭化区人民政府办公室</t>
  </si>
  <si>
    <t>转昭化镇组织指挥体系建设</t>
  </si>
  <si>
    <t>广元市昭化区司法局</t>
  </si>
  <si>
    <t>规范化建设</t>
  </si>
  <si>
    <t>结转业务装备2017年规范化建设资金</t>
  </si>
  <si>
    <t>广元市昭化区总工会</t>
  </si>
  <si>
    <t>工会专项经费（困难职工帮扶资金）</t>
  </si>
  <si>
    <t>家居产业城项目土地竞买保证金</t>
  </si>
  <si>
    <t>广元市昭化区人民法院</t>
  </si>
  <si>
    <t>支法庭设计费、直播技术设计费、电信业务使用费等</t>
  </si>
  <si>
    <t>中共广元市昭化区委组织部</t>
  </si>
  <si>
    <t>档案数字化示范点验收接待费等</t>
  </si>
  <si>
    <t>中共广元市昭化区委政法委员会</t>
  </si>
  <si>
    <t>2019年7-12月铁路护路队员误工补助、办公费等</t>
  </si>
  <si>
    <t>广元市公安局昭化区分局</t>
  </si>
  <si>
    <t>11-12月天网租赁费等</t>
  </si>
  <si>
    <t>社保口</t>
  </si>
  <si>
    <t>广元市昭化区中医医院</t>
  </si>
  <si>
    <t>2016年财政预算资金支住院部建设项目工程款</t>
  </si>
  <si>
    <t>2016年财政预算资金支住院部建设项目编制费</t>
  </si>
  <si>
    <t>广元市昭化区红十字会</t>
  </si>
  <si>
    <t>百万培训项目培训费</t>
  </si>
  <si>
    <t>广元市昭化区疾控中心</t>
  </si>
  <si>
    <t>支艾滋病人检测费用</t>
  </si>
  <si>
    <t>广元市昭化区民政局</t>
  </si>
  <si>
    <t>支居永养老进度款</t>
  </si>
  <si>
    <t>代管资金</t>
  </si>
  <si>
    <t>基层平台建设资金尾款</t>
  </si>
  <si>
    <t>福寿山适老化项目施工图图审费、四季度高龄补助</t>
  </si>
  <si>
    <t>广元市昭化区卫生健康局</t>
  </si>
  <si>
    <t>王家卫生院支工程款</t>
  </si>
  <si>
    <t>特殊家庭慰问费、6-9月门卫劳务费、第一书记补助等经费</t>
  </si>
  <si>
    <t>援彝人员4-9月补助等</t>
  </si>
  <si>
    <t>广元市昭化区人社局</t>
  </si>
  <si>
    <t>更换电梯主板费用、大厅前台工作人员绩效考核</t>
  </si>
  <si>
    <t>广元市昭化区妇幼保健院</t>
  </si>
  <si>
    <t>民工工资、工程进度款等资金</t>
  </si>
  <si>
    <t>广元市昭化区残疾人联合会</t>
  </si>
  <si>
    <t>残疾人民生工程</t>
  </si>
  <si>
    <t>其他残疾人事业支出（白内障复明手术救助）</t>
  </si>
  <si>
    <t>残疾人就业和扶贫</t>
  </si>
  <si>
    <t>残疾人就业和扶贫（民生事业）</t>
  </si>
  <si>
    <t>残疾人就业和扶贫（白内障复明手术救助）</t>
  </si>
  <si>
    <t>残疾人事业的彩票公益金支出</t>
  </si>
  <si>
    <t>残疾人就业和扶贫（精神病救助）</t>
  </si>
  <si>
    <t>用于体育事业的彩票公益支出</t>
  </si>
  <si>
    <t>其他残疾人事业支出</t>
  </si>
  <si>
    <t>残疾人辅具费</t>
  </si>
  <si>
    <t>残运会训练费</t>
  </si>
  <si>
    <t>教科文股</t>
  </si>
  <si>
    <t>广元市昭化区档案局</t>
  </si>
  <si>
    <t>数字化处理服务费</t>
  </si>
  <si>
    <t>广元市昭化区广播电视台</t>
  </si>
  <si>
    <t>区融媒体中心建设项目设备采购部分资金</t>
  </si>
  <si>
    <t>广元市昭化区文化广电新闻出版局</t>
  </si>
  <si>
    <t>柔力球公开赛裁判交通费、服务费</t>
  </si>
  <si>
    <t>昭化区文广新局支古城安保项目费</t>
  </si>
  <si>
    <t>广元市昭化区教育局</t>
  </si>
  <si>
    <t>机关幼儿园校舍维修工程</t>
  </si>
  <si>
    <t>元坝中学创省二级重点中学信息化设施设备采购项目</t>
  </si>
  <si>
    <t>三名工程经费、名师工作经费等费用</t>
  </si>
  <si>
    <t>太公小学教学及辅助用房</t>
  </si>
  <si>
    <t>昭中周转房质保金、幼儿园附属工程质保金等</t>
  </si>
  <si>
    <t>香溪小学幼儿园工程造价费、卫子小学2018年改簿工程尾款、香溪小学幼儿园工程设计费等资金</t>
  </si>
  <si>
    <t>广元市昭化区文化旅游和体育局</t>
  </si>
  <si>
    <t>剑门蜀道遗址昭化古镇消防工程</t>
  </si>
  <si>
    <t>曲埠建筑设计费</t>
  </si>
  <si>
    <t>可研编制费</t>
  </si>
  <si>
    <t>节目演出费</t>
  </si>
  <si>
    <t>中国共产党广元市昭化区委员会宣传部</t>
  </si>
  <si>
    <t>26-2021年家庭道德积分奖励机制建设</t>
  </si>
  <si>
    <t>26-2018年家庭道德积分奖励机制建设</t>
  </si>
  <si>
    <t>26-2019年家庭道德积分奖励机制建设</t>
  </si>
  <si>
    <t>昭化古城及天雄村广告费、道德积分奖励物资发放等</t>
  </si>
  <si>
    <t>宣传打印费、广元日报创刊30周年等经费</t>
  </si>
  <si>
    <t>农村电影公益放映市级补助</t>
  </si>
  <si>
    <t>广元市昭化区科学技术协会</t>
  </si>
  <si>
    <t>科普乡村、校园、社区E站建设</t>
  </si>
  <si>
    <t>乡财口</t>
  </si>
  <si>
    <t>广元市昭化区紫云人民政府</t>
  </si>
  <si>
    <t>农工运资金</t>
  </si>
  <si>
    <t>广元市昭化区拣银岩街道办事处</t>
  </si>
  <si>
    <t>广元市昭化区丁家乡人民政府</t>
  </si>
  <si>
    <t>办公费</t>
  </si>
  <si>
    <t>广元市昭化区青牛乡人民政府</t>
  </si>
  <si>
    <t>2019年农村公共运行维护服务费</t>
  </si>
  <si>
    <t>广元市昭化区虎跳镇人民政府</t>
  </si>
  <si>
    <t>广元市昭化区磨滩镇人民政府</t>
  </si>
  <si>
    <t>河堤道路维修费</t>
  </si>
  <si>
    <t>广元市昭化区元坝镇人民政府</t>
  </si>
  <si>
    <t>青树村村道维修</t>
  </si>
  <si>
    <t>广元市昭化区柳桥乡人民政府</t>
  </si>
  <si>
    <t>脱贫攻坚打印复印费</t>
  </si>
  <si>
    <t>广元市昭化区文村乡人民政府</t>
  </si>
  <si>
    <t>2019年农工运</t>
  </si>
  <si>
    <t>村道堡坎维护资金、道路护边等资金</t>
  </si>
  <si>
    <t>旁沟清理费</t>
  </si>
  <si>
    <t>户办产业发展资金</t>
  </si>
  <si>
    <t>道路清理护边</t>
  </si>
  <si>
    <t>文村乡增减挂钩项目中重复享受农民建房补助资金用于人居环境整治及产业发展</t>
  </si>
  <si>
    <t>广元市昭化区白果乡人民政府</t>
  </si>
  <si>
    <t>亭子湖生态渔业经营收益</t>
  </si>
  <si>
    <t>2018年烤烟发展经费</t>
  </si>
  <si>
    <t>村委会基础设施、小二型水库管护、环境卫生资金、宣传费、村委会维修款等经费</t>
  </si>
  <si>
    <t>2019年烤烟发展经费</t>
  </si>
  <si>
    <t>广元市昭化区陈江乡人民政府</t>
  </si>
  <si>
    <t>2018年度脱贫攻坚工作经费</t>
  </si>
  <si>
    <t>广元市昭化区黄龙乡人民政府</t>
  </si>
  <si>
    <t>水磨文化广告费、2019年追加中支付维修资金</t>
  </si>
  <si>
    <t>广元市昭化区昭化镇人民政府</t>
  </si>
  <si>
    <t>昭化镇中青城投开工青苗补偿</t>
  </si>
  <si>
    <t>人居环境整治</t>
  </si>
  <si>
    <t>天雄村人居环境整治</t>
  </si>
  <si>
    <t>广元市昭化区朝阳乡人民政府</t>
  </si>
  <si>
    <t>大党委建设资金</t>
  </si>
  <si>
    <t>广元市昭化区红岩镇人民政府</t>
  </si>
  <si>
    <t>青苗补偿款</t>
  </si>
  <si>
    <t>广元市昭化区沙坝乡人民政府</t>
  </si>
  <si>
    <t>2130705农村公共运行维护</t>
  </si>
  <si>
    <t>2130705农村公共运行维护（红寨村）</t>
  </si>
  <si>
    <t>2130705公共运行维护资金</t>
  </si>
  <si>
    <t>区财政扶贫资金专户</t>
  </si>
  <si>
    <t>转欠拨款</t>
  </si>
  <si>
    <t>社保专户（农行）</t>
  </si>
  <si>
    <t>代缴2018年已脱贫贫困户养老保险</t>
  </si>
  <si>
    <t>城居保基础养老金区级配套</t>
  </si>
  <si>
    <t>2019年医疗救助补助资金、司法救助等经费</t>
  </si>
  <si>
    <t>9-10月领取失地农民失业保险金人员临时价格补贴、部分退休干部2018年门诊、住院医疗照顾补助</t>
  </si>
  <si>
    <t>2019年度城乡居民基本养老保险</t>
  </si>
  <si>
    <t>困难群众救助补助资金分配</t>
  </si>
  <si>
    <t>区财政医疗资金（农村商业银行）</t>
  </si>
  <si>
    <t>公共卫生应急处理经费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</si>
</sst>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DBNum1][$-804]m&quot;月&quot;d&quot;日&quot;;@"/>
    <numFmt numFmtId="179" formatCode="m&quot;月&quot;d&quot;日&quot;;@"/>
  </numFmts>
  <fonts count="28">
    <font>
      <sz val="11"/>
      <color indexed="8"/>
      <name val="宋体"/>
      <family val="0"/>
    </font>
    <font>
      <sz val="11"/>
      <name val="宋体"/>
      <family val="0"/>
    </font>
    <font>
      <sz val="10"/>
      <color indexed="8"/>
      <name val="宋体"/>
      <family val="0"/>
    </font>
    <font>
      <b/>
      <sz val="16"/>
      <color indexed="8"/>
      <name val="宋体"/>
      <family val="0"/>
    </font>
    <font>
      <b/>
      <sz val="10"/>
      <color indexed="8"/>
      <name val="宋体"/>
      <family val="0"/>
    </font>
    <font>
      <sz val="10"/>
      <name val="宋体"/>
      <family val="0"/>
    </font>
    <font>
      <b/>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top style="thin"/>
      <bottom style="thin"/>
    </border>
    <border>
      <left style="thin"/>
      <right>
        <color indexed="63"/>
      </right>
      <top style="thin"/>
      <bottom style="thin"/>
    </border>
    <border>
      <left/>
      <right style="thin"/>
      <top style="thin"/>
      <bottom style="thin"/>
    </border>
    <border>
      <left style="thin"/>
      <right style="thin"/>
      <top style="thin"/>
      <bottom/>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0" borderId="0" applyProtection="0">
      <alignment vertical="center"/>
    </xf>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0" borderId="0" applyProtection="0">
      <alignment vertical="center"/>
    </xf>
    <xf numFmtId="0" fontId="0" fillId="0" borderId="0" applyProtection="0">
      <alignment vertical="center"/>
    </xf>
    <xf numFmtId="0" fontId="27" fillId="0" borderId="0">
      <alignment vertical="center"/>
      <protection/>
    </xf>
    <xf numFmtId="0" fontId="0" fillId="0" borderId="0" applyProtection="0">
      <alignment vertical="center"/>
    </xf>
  </cellStyleXfs>
  <cellXfs count="113">
    <xf numFmtId="0" fontId="0" fillId="0" borderId="0" xfId="0" applyAlignment="1">
      <alignment vertical="center"/>
    </xf>
    <xf numFmtId="0" fontId="2" fillId="0" borderId="0" xfId="0" applyNumberFormat="1" applyFont="1" applyFill="1" applyAlignment="1">
      <alignment vertical="center"/>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vertical="center"/>
    </xf>
    <xf numFmtId="0" fontId="3" fillId="0" borderId="0" xfId="65" applyNumberFormat="1" applyFont="1" applyFill="1" applyBorder="1" applyAlignment="1">
      <alignment horizontal="center" vertical="center" wrapText="1"/>
    </xf>
    <xf numFmtId="0" fontId="3" fillId="0" borderId="0" xfId="65" applyNumberFormat="1" applyFont="1" applyFill="1" applyBorder="1" applyAlignment="1">
      <alignment horizontal="center" vertical="center"/>
    </xf>
    <xf numFmtId="0" fontId="4" fillId="0" borderId="0" xfId="64" applyNumberFormat="1" applyFont="1" applyFill="1" applyBorder="1" applyAlignment="1">
      <alignment vertical="center"/>
    </xf>
    <xf numFmtId="0" fontId="2" fillId="0" borderId="0" xfId="0" applyNumberFormat="1" applyFont="1" applyFill="1" applyBorder="1" applyAlignment="1">
      <alignment horizontal="center" vertical="center" wrapText="1"/>
    </xf>
    <xf numFmtId="0" fontId="2" fillId="0" borderId="0" xfId="65" applyNumberFormat="1" applyFont="1" applyFill="1" applyBorder="1" applyAlignment="1">
      <alignment horizontal="center" vertical="center" wrapText="1"/>
    </xf>
    <xf numFmtId="0" fontId="2" fillId="0" borderId="10" xfId="65" applyNumberFormat="1" applyFont="1" applyFill="1" applyBorder="1" applyAlignment="1">
      <alignment horizontal="center" vertical="center" wrapText="1"/>
    </xf>
    <xf numFmtId="0" fontId="2" fillId="0" borderId="0" xfId="64"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176" fontId="4" fillId="24" borderId="10" xfId="0" applyNumberFormat="1" applyFont="1" applyFill="1" applyBorder="1" applyAlignment="1">
      <alignment vertical="center"/>
    </xf>
    <xf numFmtId="0" fontId="2" fillId="0" borderId="10" xfId="0" applyNumberFormat="1" applyFont="1" applyFill="1" applyBorder="1" applyAlignment="1">
      <alignment vertical="center"/>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176" fontId="2" fillId="24" borderId="10" xfId="0" applyNumberFormat="1" applyFont="1" applyFill="1" applyBorder="1" applyAlignment="1">
      <alignment vertical="center"/>
    </xf>
    <xf numFmtId="58" fontId="2" fillId="0" borderId="10" xfId="0" applyNumberFormat="1" applyFont="1" applyFill="1" applyBorder="1" applyAlignment="1">
      <alignment vertical="center"/>
    </xf>
    <xf numFmtId="0" fontId="2" fillId="0" borderId="10" xfId="0" applyFont="1" applyBorder="1" applyAlignment="1">
      <alignment vertical="center"/>
    </xf>
    <xf numFmtId="177" fontId="2" fillId="0" borderId="10" xfId="0" applyNumberFormat="1" applyFont="1" applyBorder="1" applyAlignment="1">
      <alignment vertical="center"/>
    </xf>
    <xf numFmtId="58" fontId="2" fillId="0" borderId="10" xfId="0" applyNumberFormat="1" applyFont="1" applyFill="1" applyBorder="1" applyAlignment="1">
      <alignment horizontal="right" vertical="center"/>
    </xf>
    <xf numFmtId="58"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5" fillId="0" borderId="10" xfId="64" applyNumberFormat="1" applyFont="1" applyFill="1" applyBorder="1" applyAlignment="1">
      <alignment horizontal="left" vertical="center" wrapText="1"/>
    </xf>
    <xf numFmtId="176" fontId="5" fillId="0" borderId="10" xfId="64" applyNumberFormat="1" applyFont="1" applyFill="1" applyBorder="1" applyAlignment="1">
      <alignment vertical="center"/>
    </xf>
    <xf numFmtId="0" fontId="2" fillId="0" borderId="10" xfId="0" applyFont="1" applyBorder="1" applyAlignment="1">
      <alignment horizontal="left" vertical="center"/>
    </xf>
    <xf numFmtId="177" fontId="2" fillId="0" borderId="10" xfId="0" applyNumberFormat="1" applyFont="1" applyFill="1" applyBorder="1" applyAlignment="1">
      <alignment horizontal="right" vertical="center"/>
    </xf>
    <xf numFmtId="0" fontId="2" fillId="0" borderId="10" xfId="0" applyFont="1" applyBorder="1" applyAlignment="1">
      <alignment horizontal="left" vertical="center" wrapText="1"/>
    </xf>
    <xf numFmtId="179" fontId="2" fillId="0" borderId="10"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0" fontId="5" fillId="0" borderId="10" xfId="64" applyNumberFormat="1" applyFont="1" applyFill="1" applyBorder="1" applyAlignment="1">
      <alignment horizontal="left" vertical="center" wrapText="1"/>
    </xf>
    <xf numFmtId="0" fontId="2" fillId="0" borderId="10" xfId="0" applyFont="1" applyBorder="1" applyAlignment="1">
      <alignment horizontal="left" vertical="center" wrapText="1"/>
    </xf>
    <xf numFmtId="176" fontId="4" fillId="0" borderId="10" xfId="0" applyNumberFormat="1" applyFont="1" applyFill="1" applyBorder="1" applyAlignment="1">
      <alignment vertical="center"/>
    </xf>
    <xf numFmtId="0" fontId="2" fillId="0" borderId="14" xfId="0" applyNumberFormat="1" applyFont="1" applyFill="1" applyBorder="1" applyAlignment="1">
      <alignment horizontal="left" vertical="center" wrapText="1"/>
    </xf>
    <xf numFmtId="176" fontId="5" fillId="0" borderId="10" xfId="64" applyNumberFormat="1" applyFont="1" applyFill="1" applyBorder="1" applyAlignment="1">
      <alignment horizontal="right" vertical="center"/>
    </xf>
    <xf numFmtId="0" fontId="5" fillId="0" borderId="0" xfId="65" applyNumberFormat="1" applyFont="1" applyFill="1" applyBorder="1" applyAlignment="1">
      <alignment horizontal="left" vertical="center" wrapText="1"/>
    </xf>
    <xf numFmtId="0" fontId="5" fillId="0" borderId="10" xfId="65" applyNumberFormat="1" applyFont="1" applyFill="1" applyBorder="1" applyAlignment="1">
      <alignment horizontal="left" vertical="center" wrapText="1"/>
    </xf>
    <xf numFmtId="176" fontId="5" fillId="0" borderId="10" xfId="65" applyNumberFormat="1" applyFont="1" applyFill="1" applyBorder="1" applyAlignment="1">
      <alignment horizontal="right" vertical="center"/>
    </xf>
    <xf numFmtId="176" fontId="5" fillId="0" borderId="10" xfId="65" applyNumberFormat="1" applyFont="1" applyFill="1" applyBorder="1" applyAlignment="1">
      <alignment horizontal="right" vertical="center"/>
    </xf>
    <xf numFmtId="0" fontId="5" fillId="0" borderId="10" xfId="65" applyNumberFormat="1" applyFont="1" applyFill="1" applyBorder="1" applyAlignment="1">
      <alignment horizontal="left" vertical="center" wrapText="1"/>
    </xf>
    <xf numFmtId="0" fontId="5" fillId="0" borderId="15" xfId="65" applyNumberFormat="1" applyFont="1" applyFill="1" applyBorder="1" applyAlignment="1">
      <alignment horizontal="left" vertical="center" wrapText="1"/>
    </xf>
    <xf numFmtId="0" fontId="5" fillId="0" borderId="16" xfId="65" applyNumberFormat="1" applyFont="1" applyFill="1" applyBorder="1" applyAlignment="1">
      <alignment horizontal="left" vertical="center" wrapText="1"/>
    </xf>
    <xf numFmtId="177" fontId="5" fillId="0" borderId="0" xfId="64" applyNumberFormat="1" applyFont="1" applyFill="1" applyBorder="1" applyAlignment="1">
      <alignment horizontal="right" vertical="center" wrapText="1"/>
    </xf>
    <xf numFmtId="177" fontId="5" fillId="0" borderId="17" xfId="64" applyNumberFormat="1" applyFont="1" applyFill="1" applyBorder="1" applyAlignment="1">
      <alignment horizontal="right" vertical="center" wrapText="1"/>
    </xf>
    <xf numFmtId="0" fontId="6" fillId="0" borderId="10" xfId="65" applyNumberFormat="1" applyFont="1" applyFill="1" applyBorder="1" applyAlignment="1">
      <alignment horizontal="center" vertical="center" wrapText="1"/>
    </xf>
    <xf numFmtId="177" fontId="6" fillId="0" borderId="10" xfId="64" applyNumberFormat="1" applyFont="1" applyFill="1" applyBorder="1" applyAlignment="1">
      <alignment horizontal="right" vertical="center" wrapText="1"/>
    </xf>
    <xf numFmtId="177" fontId="5" fillId="0" borderId="10" xfId="64" applyNumberFormat="1" applyFont="1" applyFill="1" applyBorder="1" applyAlignment="1">
      <alignment horizontal="right" vertical="center" wrapText="1"/>
    </xf>
    <xf numFmtId="0" fontId="2" fillId="0" borderId="10" xfId="0" applyNumberFormat="1" applyFont="1" applyFill="1" applyBorder="1" applyAlignment="1">
      <alignment horizontal="left" vertical="center"/>
    </xf>
    <xf numFmtId="176" fontId="2" fillId="0" borderId="10" xfId="0" applyNumberFormat="1" applyFont="1" applyFill="1" applyBorder="1" applyAlignment="1">
      <alignment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6" fillId="0" borderId="10" xfId="64" applyNumberFormat="1" applyFont="1" applyFill="1" applyBorder="1" applyAlignment="1">
      <alignment horizontal="center" vertical="center" wrapText="1"/>
    </xf>
    <xf numFmtId="176" fontId="6" fillId="0" borderId="10" xfId="64" applyNumberFormat="1" applyFont="1" applyFill="1" applyBorder="1" applyAlignment="1">
      <alignment vertical="center"/>
    </xf>
    <xf numFmtId="0" fontId="5" fillId="0" borderId="10" xfId="66" applyFont="1" applyFill="1" applyBorder="1" applyAlignment="1">
      <alignment horizontal="left" vertical="center" wrapText="1"/>
      <protection/>
    </xf>
    <xf numFmtId="176" fontId="5" fillId="0" borderId="10" xfId="66" applyNumberFormat="1" applyFont="1" applyFill="1" applyBorder="1" applyAlignment="1">
      <alignment horizontal="right" vertical="center"/>
      <protection/>
    </xf>
    <xf numFmtId="0" fontId="5" fillId="0" borderId="10" xfId="65" applyNumberFormat="1" applyFont="1" applyFill="1" applyBorder="1" applyAlignment="1">
      <alignment horizontal="left" wrapText="1"/>
    </xf>
    <xf numFmtId="176" fontId="5" fillId="0" borderId="10" xfId="65" applyNumberFormat="1" applyFont="1" applyFill="1" applyBorder="1" applyAlignment="1">
      <alignment horizontal="right" vertical="center" wrapText="1"/>
    </xf>
    <xf numFmtId="0" fontId="6" fillId="0" borderId="10" xfId="65" applyNumberFormat="1" applyFont="1" applyFill="1" applyBorder="1" applyAlignment="1">
      <alignment horizontal="center" wrapText="1"/>
    </xf>
    <xf numFmtId="176" fontId="6" fillId="0" borderId="10" xfId="65" applyNumberFormat="1" applyFont="1" applyFill="1" applyBorder="1" applyAlignment="1">
      <alignment horizontal="right" vertical="center" wrapText="1"/>
    </xf>
    <xf numFmtId="0" fontId="2" fillId="0" borderId="11"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left" vertical="center"/>
    </xf>
    <xf numFmtId="0" fontId="2" fillId="0" borderId="10" xfId="0" applyFont="1" applyBorder="1" applyAlignment="1">
      <alignment vertical="center"/>
    </xf>
    <xf numFmtId="177" fontId="2" fillId="0" borderId="10" xfId="0" applyNumberFormat="1" applyFont="1" applyFill="1" applyBorder="1" applyAlignment="1">
      <alignment vertical="center"/>
    </xf>
    <xf numFmtId="0" fontId="2" fillId="0" borderId="12" xfId="0" applyNumberFormat="1" applyFont="1" applyFill="1" applyBorder="1" applyAlignment="1">
      <alignment horizontal="center" vertical="center" wrapText="1"/>
    </xf>
    <xf numFmtId="0" fontId="2" fillId="0" borderId="10" xfId="0" applyFont="1" applyBorder="1" applyAlignment="1">
      <alignment vertical="center" wrapText="1"/>
    </xf>
    <xf numFmtId="177" fontId="2" fillId="0" borderId="10" xfId="0" applyNumberFormat="1" applyFont="1" applyFill="1" applyBorder="1" applyAlignment="1">
      <alignment horizontal="right" vertical="center"/>
    </xf>
    <xf numFmtId="177" fontId="5" fillId="0" borderId="10" xfId="64" applyNumberFormat="1" applyFont="1" applyFill="1" applyBorder="1" applyAlignment="1">
      <alignment horizontal="right" vertical="center"/>
    </xf>
    <xf numFmtId="0" fontId="5" fillId="0" borderId="0" xfId="64" applyNumberFormat="1" applyFont="1" applyFill="1" applyBorder="1" applyAlignment="1">
      <alignment horizontal="left" vertical="center" wrapText="1"/>
    </xf>
    <xf numFmtId="176" fontId="5" fillId="0" borderId="0" xfId="64" applyNumberFormat="1" applyFont="1" applyFill="1" applyBorder="1" applyAlignment="1">
      <alignment horizontal="right" vertical="center"/>
    </xf>
    <xf numFmtId="0" fontId="2" fillId="0" borderId="10" xfId="0" applyFont="1" applyBorder="1" applyAlignment="1">
      <alignment horizontal="left" vertical="center"/>
    </xf>
    <xf numFmtId="177" fontId="2" fillId="0" borderId="10" xfId="0" applyNumberFormat="1" applyFont="1" applyFill="1" applyBorder="1" applyAlignment="1">
      <alignment horizontal="right" vertical="center"/>
    </xf>
    <xf numFmtId="0" fontId="2" fillId="0" borderId="0" xfId="0" applyFont="1" applyAlignment="1">
      <alignment vertical="center"/>
    </xf>
    <xf numFmtId="176" fontId="5" fillId="0" borderId="0" xfId="64" applyNumberFormat="1" applyFont="1" applyFill="1" applyAlignment="1">
      <alignment horizontal="right" vertical="center"/>
    </xf>
    <xf numFmtId="0" fontId="5" fillId="0" borderId="10" xfId="67" applyNumberFormat="1" applyFont="1" applyFill="1" applyBorder="1" applyAlignment="1">
      <alignment horizontal="left" vertical="center" wrapText="1"/>
    </xf>
    <xf numFmtId="177" fontId="0" fillId="0" borderId="10" xfId="0" applyNumberFormat="1" applyBorder="1" applyAlignment="1">
      <alignment vertical="center"/>
    </xf>
    <xf numFmtId="58" fontId="5" fillId="0" borderId="10" xfId="58" applyNumberFormat="1" applyFont="1" applyFill="1" applyBorder="1" applyAlignment="1">
      <alignment horizontal="right" vertical="center"/>
    </xf>
    <xf numFmtId="0" fontId="5" fillId="0" borderId="0" xfId="58" applyNumberFormat="1" applyFont="1" applyFill="1" applyBorder="1" applyAlignment="1">
      <alignment vertical="center"/>
    </xf>
    <xf numFmtId="0" fontId="2" fillId="0" borderId="10" xfId="0" applyNumberFormat="1" applyFont="1" applyFill="1" applyBorder="1" applyAlignment="1">
      <alignment vertical="center" wrapText="1"/>
    </xf>
    <xf numFmtId="177" fontId="5" fillId="0" borderId="10" xfId="67" applyNumberFormat="1" applyFont="1" applyFill="1" applyBorder="1" applyAlignment="1">
      <alignment horizontal="right" vertical="center"/>
    </xf>
    <xf numFmtId="0" fontId="2" fillId="0" borderId="10" xfId="0" applyNumberFormat="1" applyFont="1" applyFill="1" applyBorder="1" applyAlignment="1">
      <alignment horizontal="center" vertical="center"/>
    </xf>
    <xf numFmtId="176" fontId="2" fillId="0" borderId="10"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11"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2" fillId="0" borderId="10" xfId="0" applyFont="1" applyBorder="1" applyAlignment="1">
      <alignment horizontal="left" vertical="center"/>
    </xf>
    <xf numFmtId="0" fontId="5" fillId="0" borderId="10" xfId="64" applyNumberFormat="1" applyFont="1" applyFill="1" applyBorder="1" applyAlignment="1">
      <alignment horizontal="left" vertical="center"/>
    </xf>
    <xf numFmtId="177" fontId="5" fillId="0" borderId="10" xfId="64" applyNumberFormat="1" applyFont="1" applyFill="1" applyBorder="1" applyAlignment="1">
      <alignment horizontal="right" vertical="center"/>
    </xf>
    <xf numFmtId="0" fontId="6" fillId="0" borderId="10" xfId="64" applyNumberFormat="1" applyFont="1" applyFill="1" applyBorder="1" applyAlignment="1">
      <alignment horizontal="center" vertical="center"/>
    </xf>
    <xf numFmtId="177" fontId="6" fillId="0" borderId="10" xfId="64" applyNumberFormat="1" applyFont="1" applyFill="1" applyBorder="1" applyAlignment="1">
      <alignment horizontal="right" vertical="center"/>
    </xf>
    <xf numFmtId="176" fontId="5" fillId="0" borderId="10" xfId="65" applyNumberFormat="1" applyFont="1" applyFill="1" applyBorder="1" applyAlignment="1">
      <alignment vertical="center"/>
    </xf>
    <xf numFmtId="0" fontId="5" fillId="0" borderId="10" xfId="64" applyNumberFormat="1" applyFont="1" applyFill="1" applyBorder="1" applyAlignment="1">
      <alignment horizontal="left" vertical="center"/>
    </xf>
    <xf numFmtId="0" fontId="2" fillId="0" borderId="18"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5" fillId="0" borderId="10" xfId="67" applyNumberFormat="1" applyFont="1" applyFill="1" applyBorder="1" applyAlignment="1">
      <alignment horizontal="left" vertical="center"/>
    </xf>
    <xf numFmtId="0" fontId="2" fillId="0" borderId="14" xfId="0" applyNumberFormat="1" applyFont="1" applyFill="1" applyBorder="1" applyAlignment="1">
      <alignment horizontal="left" vertical="center" wrapText="1"/>
    </xf>
    <xf numFmtId="177" fontId="4" fillId="0" borderId="10" xfId="0" applyNumberFormat="1" applyFont="1" applyFill="1" applyBorder="1" applyAlignment="1">
      <alignment vertical="center"/>
    </xf>
    <xf numFmtId="0" fontId="2" fillId="0" borderId="19" xfId="0" applyNumberFormat="1" applyFont="1" applyFill="1" applyBorder="1" applyAlignment="1">
      <alignment horizontal="left" vertical="center"/>
    </xf>
    <xf numFmtId="177" fontId="2" fillId="0" borderId="10" xfId="0" applyNumberFormat="1" applyFont="1" applyFill="1" applyBorder="1" applyAlignment="1">
      <alignment vertical="center"/>
    </xf>
    <xf numFmtId="0" fontId="2" fillId="0" borderId="17" xfId="0" applyNumberFormat="1" applyFont="1" applyFill="1" applyBorder="1" applyAlignment="1">
      <alignment horizontal="left" vertical="center"/>
    </xf>
    <xf numFmtId="177" fontId="2" fillId="0" borderId="0" xfId="0" applyNumberFormat="1" applyFont="1" applyFill="1" applyAlignment="1">
      <alignment vertical="center"/>
    </xf>
    <xf numFmtId="176" fontId="5" fillId="0" borderId="13" xfId="64"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76" fontId="5" fillId="0" borderId="10" xfId="66" applyNumberFormat="1" applyFont="1" applyFill="1" applyBorder="1" applyAlignment="1">
      <alignment horizontal="left" vertical="center"/>
      <protection/>
    </xf>
    <xf numFmtId="176" fontId="2" fillId="0" borderId="10" xfId="0" applyNumberFormat="1" applyFont="1" applyFill="1" applyBorder="1" applyAlignment="1">
      <alignment horizontal="right" vertical="center"/>
    </xf>
    <xf numFmtId="176" fontId="5" fillId="0" borderId="10" xfId="66" applyNumberFormat="1" applyFont="1" applyFill="1" applyBorder="1" applyAlignment="1">
      <alignment horizontal="left" vertical="center" wrapText="1"/>
      <protection/>
    </xf>
    <xf numFmtId="0" fontId="6" fillId="0" borderId="10" xfId="67" applyNumberFormat="1" applyFont="1" applyFill="1" applyBorder="1" applyAlignment="1">
      <alignment horizontal="center" vertical="center" wrapText="1"/>
    </xf>
    <xf numFmtId="177" fontId="4" fillId="0" borderId="10" xfId="0" applyNumberFormat="1" applyFont="1" applyFill="1" applyBorder="1" applyAlignment="1">
      <alignment horizontal="right" vertical="center"/>
    </xf>
    <xf numFmtId="176" fontId="6" fillId="0" borderId="10" xfId="58" applyNumberFormat="1"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 name="常规 2_12月项目资金需求统计表(李琼修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12&#26376;&#39033;&#30446;&#36164;&#37329;&#38656;&#27714;&#32479;&#35745;&#34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78">
          <cell r="E278">
            <v>229241</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3"/>
  <sheetViews>
    <sheetView tabSelected="1" zoomScale="150" zoomScaleNormal="150" zoomScaleSheetLayoutView="100" workbookViewId="0" topLeftCell="A1">
      <pane ySplit="4" topLeftCell="A41" activePane="bottomLeft" state="frozen"/>
      <selection pane="bottomLeft" activeCell="B54" sqref="B54"/>
    </sheetView>
  </sheetViews>
  <sheetFormatPr defaultColWidth="9.00390625" defaultRowHeight="17.25" customHeight="1"/>
  <cols>
    <col min="1" max="1" width="17.125" style="2" customWidth="1"/>
    <col min="2" max="2" width="31.875" style="3" customWidth="1"/>
    <col min="3" max="3" width="16.00390625" style="3" customWidth="1"/>
    <col min="4" max="4" width="16.25390625" style="3" customWidth="1"/>
    <col min="5" max="5" width="15.125" style="3" customWidth="1"/>
    <col min="6" max="6" width="10.875" style="3" customWidth="1"/>
    <col min="7" max="10" width="9.00390625" style="3" customWidth="1"/>
    <col min="11" max="11" width="27.75390625" style="3" customWidth="1"/>
    <col min="12" max="16384" width="9.00390625" style="3" customWidth="1"/>
  </cols>
  <sheetData>
    <row r="1" spans="1:5" ht="17.25" customHeight="1">
      <c r="A1" s="4" t="s">
        <v>0</v>
      </c>
      <c r="B1" s="5"/>
      <c r="C1" s="5"/>
      <c r="D1" s="5"/>
      <c r="E1" s="6"/>
    </row>
    <row r="2" spans="1:6" ht="17.25" customHeight="1">
      <c r="A2" s="2" t="s">
        <v>1</v>
      </c>
      <c r="B2" s="7" t="s">
        <v>2</v>
      </c>
      <c r="C2" s="7"/>
      <c r="D2" s="8" t="s">
        <v>3</v>
      </c>
      <c r="F2" s="2"/>
    </row>
    <row r="3" spans="1:5" ht="25.5" customHeight="1">
      <c r="A3" s="9" t="s">
        <v>4</v>
      </c>
      <c r="B3" s="9" t="s">
        <v>5</v>
      </c>
      <c r="C3" s="9" t="s">
        <v>6</v>
      </c>
      <c r="D3" s="9" t="s">
        <v>7</v>
      </c>
      <c r="E3" s="10"/>
    </row>
    <row r="4" spans="1:4" ht="17.25" customHeight="1">
      <c r="A4" s="11" t="s">
        <v>8</v>
      </c>
      <c r="B4" s="12"/>
      <c r="C4" s="13">
        <f>C5+C37+C65+C102+C122+C159+C189+C234+C236</f>
        <v>218865603.55999997</v>
      </c>
      <c r="D4" s="14"/>
    </row>
    <row r="5" spans="1:4" ht="17.25" customHeight="1">
      <c r="A5" s="11" t="s">
        <v>9</v>
      </c>
      <c r="B5" s="12"/>
      <c r="C5" s="13">
        <f>SUM(C8+C17+C29+C32+C6)</f>
        <v>45920463.92</v>
      </c>
      <c r="D5" s="14"/>
    </row>
    <row r="6" spans="1:4" ht="17.25" customHeight="1">
      <c r="A6" s="15" t="s">
        <v>10</v>
      </c>
      <c r="B6" s="12" t="s">
        <v>11</v>
      </c>
      <c r="C6" s="13">
        <f>C7</f>
        <v>973590</v>
      </c>
      <c r="D6" s="14"/>
    </row>
    <row r="7" spans="1:4" ht="24.75" customHeight="1">
      <c r="A7" s="16"/>
      <c r="B7" s="17" t="s">
        <v>12</v>
      </c>
      <c r="C7" s="18">
        <v>973590</v>
      </c>
      <c r="D7" s="19">
        <v>43821</v>
      </c>
    </row>
    <row r="8" spans="1:4" ht="17.25" customHeight="1">
      <c r="A8" s="17" t="s">
        <v>13</v>
      </c>
      <c r="B8" s="12" t="s">
        <v>11</v>
      </c>
      <c r="C8" s="13">
        <f>SUM(C9:C16)</f>
        <v>25867431.299999997</v>
      </c>
      <c r="D8" s="14"/>
    </row>
    <row r="9" spans="1:9" ht="17.25" customHeight="1">
      <c r="A9" s="17"/>
      <c r="B9" s="20" t="s">
        <v>14</v>
      </c>
      <c r="C9" s="21">
        <v>456279.3</v>
      </c>
      <c r="D9" s="22">
        <v>43810</v>
      </c>
      <c r="E9" s="23"/>
      <c r="G9" s="24"/>
      <c r="I9" s="23"/>
    </row>
    <row r="10" spans="1:9" ht="17.25" customHeight="1">
      <c r="A10" s="17"/>
      <c r="B10" s="25" t="s">
        <v>15</v>
      </c>
      <c r="C10" s="26">
        <v>300000</v>
      </c>
      <c r="D10" s="22">
        <v>43812</v>
      </c>
      <c r="E10" s="23"/>
      <c r="G10" s="24"/>
      <c r="I10" s="23"/>
    </row>
    <row r="11" spans="1:9" ht="17.25" customHeight="1">
      <c r="A11" s="17"/>
      <c r="B11" s="27" t="s">
        <v>16</v>
      </c>
      <c r="C11" s="28">
        <v>155973</v>
      </c>
      <c r="D11" s="19">
        <v>43815</v>
      </c>
      <c r="E11" s="23"/>
      <c r="G11" s="24"/>
      <c r="I11" s="23"/>
    </row>
    <row r="12" spans="1:9" ht="17.25" customHeight="1">
      <c r="A12" s="17"/>
      <c r="B12" s="29" t="s">
        <v>16</v>
      </c>
      <c r="C12" s="28">
        <v>229241</v>
      </c>
      <c r="D12" s="30">
        <v>43815</v>
      </c>
      <c r="E12" s="23"/>
      <c r="G12" s="24"/>
      <c r="I12" s="23"/>
    </row>
    <row r="13" spans="1:9" ht="17.25" customHeight="1">
      <c r="A13" s="17"/>
      <c r="B13" s="29" t="s">
        <v>17</v>
      </c>
      <c r="C13" s="31">
        <v>500000</v>
      </c>
      <c r="D13" s="22">
        <v>43817</v>
      </c>
      <c r="E13" s="23"/>
      <c r="G13" s="24"/>
      <c r="I13" s="23"/>
    </row>
    <row r="14" spans="1:9" ht="17.25" customHeight="1">
      <c r="A14" s="17"/>
      <c r="B14" s="32" t="s">
        <v>18</v>
      </c>
      <c r="C14" s="31">
        <v>2009370.7</v>
      </c>
      <c r="D14" s="22">
        <v>43821</v>
      </c>
      <c r="E14" s="23"/>
      <c r="G14" s="24"/>
      <c r="I14" s="23"/>
    </row>
    <row r="15" spans="1:9" ht="36" customHeight="1">
      <c r="A15" s="17"/>
      <c r="B15" s="33" t="s">
        <v>19</v>
      </c>
      <c r="C15" s="31">
        <v>21974204.49</v>
      </c>
      <c r="D15" s="22">
        <v>43822</v>
      </c>
      <c r="E15" s="23"/>
      <c r="G15" s="24"/>
      <c r="I15" s="23"/>
    </row>
    <row r="16" spans="1:9" ht="17.25" customHeight="1">
      <c r="A16" s="17"/>
      <c r="B16" s="33" t="s">
        <v>20</v>
      </c>
      <c r="C16" s="31">
        <v>242362.81</v>
      </c>
      <c r="D16" s="22">
        <v>43825</v>
      </c>
      <c r="E16" s="23"/>
      <c r="G16" s="24"/>
      <c r="I16" s="23"/>
    </row>
    <row r="17" spans="1:4" ht="17.25" customHeight="1">
      <c r="A17" s="15" t="s">
        <v>21</v>
      </c>
      <c r="B17" s="11" t="s">
        <v>11</v>
      </c>
      <c r="C17" s="34">
        <f>SUM(C18:C28)</f>
        <v>17667791.62</v>
      </c>
      <c r="D17" s="22"/>
    </row>
    <row r="18" spans="1:5" ht="24.75" customHeight="1">
      <c r="A18" s="35"/>
      <c r="B18" s="25" t="s">
        <v>22</v>
      </c>
      <c r="C18" s="36">
        <v>400000</v>
      </c>
      <c r="D18" s="19">
        <v>43801</v>
      </c>
      <c r="E18" s="37"/>
    </row>
    <row r="19" spans="1:5" ht="17.25" customHeight="1">
      <c r="A19" s="35"/>
      <c r="B19" s="38" t="s">
        <v>23</v>
      </c>
      <c r="C19" s="39">
        <v>200000</v>
      </c>
      <c r="D19" s="19">
        <v>43810</v>
      </c>
      <c r="E19" s="37"/>
    </row>
    <row r="20" spans="1:5" ht="17.25" customHeight="1">
      <c r="A20" s="35"/>
      <c r="B20" s="38" t="s">
        <v>24</v>
      </c>
      <c r="C20" s="40">
        <v>1000000</v>
      </c>
      <c r="D20" s="19">
        <v>43810</v>
      </c>
      <c r="E20" s="37"/>
    </row>
    <row r="21" spans="1:5" ht="22.5" customHeight="1">
      <c r="A21" s="35"/>
      <c r="B21" s="38" t="s">
        <v>25</v>
      </c>
      <c r="C21" s="40">
        <f>2000000+3494+8700+7444</f>
        <v>2019638</v>
      </c>
      <c r="D21" s="19">
        <v>43811</v>
      </c>
      <c r="E21" s="37"/>
    </row>
    <row r="22" spans="1:5" ht="22.5" customHeight="1">
      <c r="A22" s="35"/>
      <c r="B22" s="41" t="s">
        <v>26</v>
      </c>
      <c r="C22" s="40">
        <v>108066</v>
      </c>
      <c r="D22" s="19">
        <v>43811</v>
      </c>
      <c r="E22" s="37"/>
    </row>
    <row r="23" spans="1:5" ht="22.5" customHeight="1">
      <c r="A23" s="35"/>
      <c r="B23" s="42" t="s">
        <v>27</v>
      </c>
      <c r="C23" s="39">
        <f>414172-'[1]Sheet1'!G291</f>
        <v>414172</v>
      </c>
      <c r="D23" s="19">
        <v>43812</v>
      </c>
      <c r="E23" s="37"/>
    </row>
    <row r="24" spans="1:5" ht="22.5" customHeight="1">
      <c r="A24" s="35"/>
      <c r="B24" s="43" t="s">
        <v>28</v>
      </c>
      <c r="C24" s="40">
        <v>108066</v>
      </c>
      <c r="D24" s="19">
        <v>43815</v>
      </c>
      <c r="E24" s="37"/>
    </row>
    <row r="25" spans="1:5" ht="22.5" customHeight="1">
      <c r="A25" s="35"/>
      <c r="B25" s="43" t="s">
        <v>29</v>
      </c>
      <c r="C25" s="40">
        <v>900000</v>
      </c>
      <c r="D25" s="19">
        <v>43817</v>
      </c>
      <c r="E25" s="37"/>
    </row>
    <row r="26" spans="1:5" ht="22.5" customHeight="1">
      <c r="A26" s="35"/>
      <c r="B26" s="43" t="s">
        <v>30</v>
      </c>
      <c r="C26" s="40">
        <v>6992827.62</v>
      </c>
      <c r="D26" s="19">
        <v>43821</v>
      </c>
      <c r="E26" s="37"/>
    </row>
    <row r="27" spans="1:5" ht="22.5" customHeight="1">
      <c r="A27" s="35"/>
      <c r="B27" s="43" t="s">
        <v>31</v>
      </c>
      <c r="C27" s="40">
        <v>1956436</v>
      </c>
      <c r="D27" s="19">
        <v>43826</v>
      </c>
      <c r="E27" s="37"/>
    </row>
    <row r="28" spans="1:5" ht="17.25" customHeight="1">
      <c r="A28" s="16"/>
      <c r="B28" s="20" t="s">
        <v>32</v>
      </c>
      <c r="C28" s="21">
        <v>3568586</v>
      </c>
      <c r="D28" s="19">
        <v>43810</v>
      </c>
      <c r="E28" s="37"/>
    </row>
    <row r="29" spans="1:4" ht="17.25" customHeight="1">
      <c r="A29" s="17" t="s">
        <v>33</v>
      </c>
      <c r="B29" s="11" t="s">
        <v>11</v>
      </c>
      <c r="C29" s="34">
        <f>C30+C31</f>
        <v>1109759</v>
      </c>
      <c r="D29" s="19"/>
    </row>
    <row r="30" spans="1:4" ht="17.25" customHeight="1">
      <c r="A30" s="17"/>
      <c r="B30" s="38" t="s">
        <v>34</v>
      </c>
      <c r="C30" s="44">
        <v>1069000</v>
      </c>
      <c r="D30" s="19">
        <v>43810</v>
      </c>
    </row>
    <row r="31" spans="1:4" ht="32.25" customHeight="1">
      <c r="A31" s="17"/>
      <c r="B31" s="38" t="s">
        <v>35</v>
      </c>
      <c r="C31" s="45">
        <f>270000-'[1]Sheet1'!E278</f>
        <v>40759</v>
      </c>
      <c r="D31" s="19">
        <v>43810</v>
      </c>
    </row>
    <row r="32" spans="1:4" ht="32.25" customHeight="1">
      <c r="A32" s="15" t="s">
        <v>36</v>
      </c>
      <c r="B32" s="46" t="s">
        <v>11</v>
      </c>
      <c r="C32" s="47">
        <f>SUM(C33:C36)</f>
        <v>301892</v>
      </c>
      <c r="D32" s="19"/>
    </row>
    <row r="33" spans="1:4" ht="32.25" customHeight="1">
      <c r="A33" s="35"/>
      <c r="B33" s="38" t="s">
        <v>37</v>
      </c>
      <c r="C33" s="48">
        <v>30000</v>
      </c>
      <c r="D33" s="19">
        <v>43815</v>
      </c>
    </row>
    <row r="34" spans="1:4" ht="32.25" customHeight="1">
      <c r="A34" s="35"/>
      <c r="B34" s="38" t="s">
        <v>38</v>
      </c>
      <c r="C34" s="48">
        <v>22800</v>
      </c>
      <c r="D34" s="19">
        <v>43815</v>
      </c>
    </row>
    <row r="35" spans="1:4" ht="32.25" customHeight="1">
      <c r="A35" s="35"/>
      <c r="B35" s="38" t="s">
        <v>39</v>
      </c>
      <c r="C35" s="48">
        <v>240216</v>
      </c>
      <c r="D35" s="19">
        <v>43825</v>
      </c>
    </row>
    <row r="36" spans="1:4" ht="32.25" customHeight="1">
      <c r="A36" s="16"/>
      <c r="B36" s="38" t="s">
        <v>40</v>
      </c>
      <c r="C36" s="48">
        <v>8876</v>
      </c>
      <c r="D36" s="19">
        <v>43815</v>
      </c>
    </row>
    <row r="37" spans="1:4" ht="17.25" customHeight="1">
      <c r="A37" s="11" t="s">
        <v>41</v>
      </c>
      <c r="B37" s="12"/>
      <c r="C37" s="34">
        <f>+C46+C51+C53+C56+C38+C41+C44+C59</f>
        <v>37622258.9</v>
      </c>
      <c r="D37" s="14"/>
    </row>
    <row r="38" spans="1:4" ht="17.25" customHeight="1">
      <c r="A38" s="15" t="s">
        <v>42</v>
      </c>
      <c r="B38" s="12" t="s">
        <v>11</v>
      </c>
      <c r="C38" s="34">
        <f>C40+C39</f>
        <v>313667</v>
      </c>
      <c r="D38" s="14"/>
    </row>
    <row r="39" spans="1:4" ht="17.25" customHeight="1">
      <c r="A39" s="35"/>
      <c r="B39" s="49" t="s">
        <v>43</v>
      </c>
      <c r="C39" s="50">
        <v>31608</v>
      </c>
      <c r="D39" s="19">
        <v>43825</v>
      </c>
    </row>
    <row r="40" spans="1:4" ht="27" customHeight="1">
      <c r="A40" s="35"/>
      <c r="B40" s="51" t="s">
        <v>44</v>
      </c>
      <c r="C40" s="50">
        <v>282059</v>
      </c>
      <c r="D40" s="19">
        <v>43822</v>
      </c>
    </row>
    <row r="41" spans="1:4" ht="17.25" customHeight="1">
      <c r="A41" s="15" t="s">
        <v>45</v>
      </c>
      <c r="B41" s="12" t="s">
        <v>11</v>
      </c>
      <c r="C41" s="34">
        <f>C43+C42</f>
        <v>340080</v>
      </c>
      <c r="D41" s="14"/>
    </row>
    <row r="42" spans="1:4" ht="17.25" customHeight="1">
      <c r="A42" s="35"/>
      <c r="B42" s="49" t="s">
        <v>46</v>
      </c>
      <c r="C42" s="50">
        <v>30000</v>
      </c>
      <c r="D42" s="19">
        <v>43822</v>
      </c>
    </row>
    <row r="43" spans="1:4" ht="17.25" customHeight="1">
      <c r="A43" s="35"/>
      <c r="B43" s="49" t="s">
        <v>47</v>
      </c>
      <c r="C43" s="50">
        <v>310080</v>
      </c>
      <c r="D43" s="19">
        <v>43821</v>
      </c>
    </row>
    <row r="44" spans="1:4" ht="17.25" customHeight="1">
      <c r="A44" s="15" t="s">
        <v>48</v>
      </c>
      <c r="B44" s="12" t="s">
        <v>11</v>
      </c>
      <c r="C44" s="34">
        <f>C45</f>
        <v>13470.5</v>
      </c>
      <c r="D44" s="14"/>
    </row>
    <row r="45" spans="1:4" ht="17.25" customHeight="1">
      <c r="A45" s="16"/>
      <c r="B45" s="49" t="s">
        <v>49</v>
      </c>
      <c r="C45" s="50">
        <v>13470.5</v>
      </c>
      <c r="D45" s="19">
        <v>43821</v>
      </c>
    </row>
    <row r="46" spans="1:4" ht="17.25" customHeight="1">
      <c r="A46" s="17" t="s">
        <v>50</v>
      </c>
      <c r="B46" s="12" t="s">
        <v>11</v>
      </c>
      <c r="C46" s="34">
        <f>SUM(C47:C50)</f>
        <v>769843</v>
      </c>
      <c r="D46" s="14"/>
    </row>
    <row r="47" spans="1:4" ht="17.25" customHeight="1">
      <c r="A47" s="17"/>
      <c r="B47" s="25" t="s">
        <v>51</v>
      </c>
      <c r="C47" s="36">
        <v>150000</v>
      </c>
      <c r="D47" s="19">
        <v>43810</v>
      </c>
    </row>
    <row r="48" spans="1:4" ht="17.25" customHeight="1">
      <c r="A48" s="17"/>
      <c r="B48" s="25" t="s">
        <v>52</v>
      </c>
      <c r="C48" s="36">
        <v>293000</v>
      </c>
      <c r="D48" s="19">
        <v>43821</v>
      </c>
    </row>
    <row r="49" spans="1:4" ht="17.25" customHeight="1">
      <c r="A49" s="17"/>
      <c r="B49" s="25" t="s">
        <v>53</v>
      </c>
      <c r="C49" s="36">
        <v>300000</v>
      </c>
      <c r="D49" s="19">
        <v>43825</v>
      </c>
    </row>
    <row r="50" spans="1:4" ht="17.25" customHeight="1">
      <c r="A50" s="17"/>
      <c r="B50" s="25" t="s">
        <v>54</v>
      </c>
      <c r="C50" s="26">
        <v>26843</v>
      </c>
      <c r="D50" s="19">
        <v>43811</v>
      </c>
    </row>
    <row r="51" spans="1:4" ht="24.75" customHeight="1">
      <c r="A51" s="15" t="s">
        <v>55</v>
      </c>
      <c r="B51" s="12" t="s">
        <v>11</v>
      </c>
      <c r="C51" s="34">
        <f>SUM(C52:C52)</f>
        <v>3505827.4</v>
      </c>
      <c r="D51" s="14"/>
    </row>
    <row r="52" spans="1:4" ht="24" customHeight="1">
      <c r="A52" s="35"/>
      <c r="B52" s="14" t="s">
        <v>56</v>
      </c>
      <c r="C52" s="50">
        <v>3505827.4</v>
      </c>
      <c r="D52" s="22">
        <v>43821</v>
      </c>
    </row>
    <row r="53" spans="1:4" ht="32.25" customHeight="1">
      <c r="A53" s="17" t="s">
        <v>57</v>
      </c>
      <c r="B53" s="11" t="s">
        <v>11</v>
      </c>
      <c r="C53" s="13">
        <f>SUM(C54:C55)</f>
        <v>1929000</v>
      </c>
      <c r="D53" s="19"/>
    </row>
    <row r="54" spans="1:4" ht="17.25" customHeight="1">
      <c r="A54" s="17"/>
      <c r="B54" s="14" t="s">
        <v>58</v>
      </c>
      <c r="C54" s="50">
        <v>1918000</v>
      </c>
      <c r="D54" s="19">
        <v>43816</v>
      </c>
    </row>
    <row r="55" spans="1:4" s="1" customFormat="1" ht="17.25" customHeight="1">
      <c r="A55" s="17"/>
      <c r="B55" s="25" t="s">
        <v>59</v>
      </c>
      <c r="C55" s="36">
        <v>11000</v>
      </c>
      <c r="D55" s="19">
        <v>43821</v>
      </c>
    </row>
    <row r="56" spans="1:4" s="1" customFormat="1" ht="24.75" customHeight="1">
      <c r="A56" s="52" t="s">
        <v>60</v>
      </c>
      <c r="B56" s="53" t="s">
        <v>11</v>
      </c>
      <c r="C56" s="54">
        <f>C57+C58</f>
        <v>1528027</v>
      </c>
      <c r="D56" s="19"/>
    </row>
    <row r="57" spans="1:4" s="1" customFormat="1" ht="13.5" customHeight="1">
      <c r="A57" s="52"/>
      <c r="B57" s="55" t="s">
        <v>61</v>
      </c>
      <c r="C57" s="56">
        <v>1500000</v>
      </c>
      <c r="D57" s="19">
        <v>43810</v>
      </c>
    </row>
    <row r="58" spans="1:4" s="1" customFormat="1" ht="24.75" customHeight="1">
      <c r="A58" s="52"/>
      <c r="B58" s="57" t="s">
        <v>62</v>
      </c>
      <c r="C58" s="58">
        <v>28027</v>
      </c>
      <c r="D58" s="19">
        <v>43822</v>
      </c>
    </row>
    <row r="59" spans="1:4" s="1" customFormat="1" ht="17.25" customHeight="1">
      <c r="A59" s="15" t="s">
        <v>63</v>
      </c>
      <c r="B59" s="59" t="s">
        <v>11</v>
      </c>
      <c r="C59" s="60">
        <f>C60+C64+C61+C62+C63</f>
        <v>29222344</v>
      </c>
      <c r="D59" s="19"/>
    </row>
    <row r="60" spans="1:4" s="1" customFormat="1" ht="17.25" customHeight="1">
      <c r="A60" s="35"/>
      <c r="B60" s="57" t="s">
        <v>64</v>
      </c>
      <c r="C60" s="58">
        <v>580000</v>
      </c>
      <c r="D60" s="19">
        <v>43822</v>
      </c>
    </row>
    <row r="61" spans="1:4" s="1" customFormat="1" ht="17.25" customHeight="1">
      <c r="A61" s="35"/>
      <c r="B61" s="57" t="s">
        <v>65</v>
      </c>
      <c r="C61" s="58">
        <v>20000000</v>
      </c>
      <c r="D61" s="19">
        <v>43824</v>
      </c>
    </row>
    <row r="62" spans="1:4" s="1" customFormat="1" ht="17.25" customHeight="1">
      <c r="A62" s="35"/>
      <c r="B62" s="57" t="s">
        <v>66</v>
      </c>
      <c r="C62" s="58">
        <v>42344</v>
      </c>
      <c r="D62" s="19">
        <v>43825</v>
      </c>
    </row>
    <row r="63" spans="1:4" s="1" customFormat="1" ht="17.25" customHeight="1">
      <c r="A63" s="35"/>
      <c r="B63" s="57" t="s">
        <v>67</v>
      </c>
      <c r="C63" s="58">
        <v>8000000</v>
      </c>
      <c r="D63" s="19">
        <v>43826</v>
      </c>
    </row>
    <row r="64" spans="1:4" s="1" customFormat="1" ht="17.25" customHeight="1">
      <c r="A64" s="16"/>
      <c r="B64" s="57" t="s">
        <v>68</v>
      </c>
      <c r="C64" s="58">
        <v>600000</v>
      </c>
      <c r="D64" s="19">
        <v>43821</v>
      </c>
    </row>
    <row r="65" spans="1:4" ht="28.5" customHeight="1">
      <c r="A65" s="11" t="s">
        <v>69</v>
      </c>
      <c r="B65" s="11"/>
      <c r="C65" s="34">
        <f>SUM(C66+C78+C93+C95)</f>
        <v>23532678.25</v>
      </c>
      <c r="D65" s="22"/>
    </row>
    <row r="66" spans="1:4" ht="28.5" customHeight="1">
      <c r="A66" s="61" t="s">
        <v>70</v>
      </c>
      <c r="B66" s="11" t="s">
        <v>11</v>
      </c>
      <c r="C66" s="34">
        <f>SUM(C67:C77)</f>
        <v>8409297.25</v>
      </c>
      <c r="D66" s="22"/>
    </row>
    <row r="67" spans="1:4" ht="17.25" customHeight="1">
      <c r="A67" s="62"/>
      <c r="B67" s="63" t="s">
        <v>71</v>
      </c>
      <c r="C67" s="21">
        <v>514434.02</v>
      </c>
      <c r="D67" s="22">
        <v>43803</v>
      </c>
    </row>
    <row r="68" spans="1:4" ht="22.5" customHeight="1">
      <c r="A68" s="62"/>
      <c r="B68" s="63" t="s">
        <v>72</v>
      </c>
      <c r="C68" s="21">
        <v>831217.73</v>
      </c>
      <c r="D68" s="22">
        <v>43803</v>
      </c>
    </row>
    <row r="69" spans="1:4" ht="24" customHeight="1">
      <c r="A69" s="62"/>
      <c r="B69" s="64" t="s">
        <v>73</v>
      </c>
      <c r="C69" s="21">
        <v>64500</v>
      </c>
      <c r="D69" s="22">
        <v>43803</v>
      </c>
    </row>
    <row r="70" spans="1:4" ht="17.25" customHeight="1">
      <c r="A70" s="62"/>
      <c r="B70" s="63" t="s">
        <v>74</v>
      </c>
      <c r="C70" s="21">
        <v>415063.96</v>
      </c>
      <c r="D70" s="22">
        <v>43803</v>
      </c>
    </row>
    <row r="71" spans="1:4" ht="17.25" customHeight="1">
      <c r="A71" s="62"/>
      <c r="B71" s="63" t="s">
        <v>75</v>
      </c>
      <c r="C71" s="21">
        <v>1868301.54</v>
      </c>
      <c r="D71" s="22">
        <v>43803</v>
      </c>
    </row>
    <row r="72" spans="1:4" ht="17.25" customHeight="1">
      <c r="A72" s="62"/>
      <c r="B72" s="65" t="s">
        <v>76</v>
      </c>
      <c r="C72" s="21">
        <v>400000</v>
      </c>
      <c r="D72" s="22">
        <v>43810</v>
      </c>
    </row>
    <row r="73" spans="1:4" ht="17.25" customHeight="1">
      <c r="A73" s="62"/>
      <c r="B73" s="20" t="s">
        <v>77</v>
      </c>
      <c r="C73" s="21">
        <v>1896680</v>
      </c>
      <c r="D73" s="22">
        <v>43812</v>
      </c>
    </row>
    <row r="74" spans="1:4" ht="17.25" customHeight="1">
      <c r="A74" s="62"/>
      <c r="B74" s="27" t="s">
        <v>78</v>
      </c>
      <c r="C74" s="28">
        <v>105000</v>
      </c>
      <c r="D74" s="22">
        <v>43817</v>
      </c>
    </row>
    <row r="75" spans="1:4" ht="17.25" customHeight="1">
      <c r="A75" s="62"/>
      <c r="B75" s="66" t="s">
        <v>79</v>
      </c>
      <c r="C75" s="67">
        <v>172000</v>
      </c>
      <c r="D75" s="22">
        <v>43817</v>
      </c>
    </row>
    <row r="76" spans="1:4" ht="17.25" customHeight="1">
      <c r="A76" s="62"/>
      <c r="B76" s="66" t="s">
        <v>80</v>
      </c>
      <c r="C76" s="67">
        <v>1361000</v>
      </c>
      <c r="D76" s="22">
        <v>43821</v>
      </c>
    </row>
    <row r="77" spans="1:4" ht="24.75" customHeight="1">
      <c r="A77" s="68"/>
      <c r="B77" s="69" t="s">
        <v>81</v>
      </c>
      <c r="C77" s="67">
        <v>781100</v>
      </c>
      <c r="D77" s="22">
        <v>43817</v>
      </c>
    </row>
    <row r="78" spans="1:4" ht="21.75" customHeight="1">
      <c r="A78" s="17" t="s">
        <v>82</v>
      </c>
      <c r="B78" s="53" t="s">
        <v>11</v>
      </c>
      <c r="C78" s="34">
        <f>SUM(C79:C92)</f>
        <v>7843169</v>
      </c>
      <c r="D78" s="22"/>
    </row>
    <row r="79" spans="1:11" ht="26.25" customHeight="1">
      <c r="A79" s="17"/>
      <c r="B79" s="25" t="s">
        <v>83</v>
      </c>
      <c r="C79" s="70">
        <v>110000</v>
      </c>
      <c r="D79" s="22">
        <v>43801</v>
      </c>
      <c r="K79" s="86"/>
    </row>
    <row r="80" spans="1:4" ht="28.5" customHeight="1">
      <c r="A80" s="17"/>
      <c r="B80" s="25" t="s">
        <v>84</v>
      </c>
      <c r="C80" s="71">
        <v>873536</v>
      </c>
      <c r="D80" s="22">
        <v>43801</v>
      </c>
    </row>
    <row r="81" spans="1:6" ht="28.5" customHeight="1">
      <c r="A81" s="17"/>
      <c r="B81" s="25" t="s">
        <v>85</v>
      </c>
      <c r="C81" s="36">
        <v>125800</v>
      </c>
      <c r="D81" s="22">
        <v>43801</v>
      </c>
      <c r="E81" s="72"/>
      <c r="F81" s="73"/>
    </row>
    <row r="82" spans="1:6" ht="28.5" customHeight="1">
      <c r="A82" s="17"/>
      <c r="B82" s="25" t="s">
        <v>86</v>
      </c>
      <c r="C82" s="71">
        <v>301500</v>
      </c>
      <c r="D82" s="22">
        <v>43810</v>
      </c>
      <c r="E82" s="72"/>
      <c r="F82" s="73"/>
    </row>
    <row r="83" spans="1:6" ht="28.5" customHeight="1">
      <c r="A83" s="17"/>
      <c r="B83" s="25" t="s">
        <v>87</v>
      </c>
      <c r="C83" s="70">
        <v>100000</v>
      </c>
      <c r="D83" s="22">
        <v>43810</v>
      </c>
      <c r="E83" s="72"/>
      <c r="F83" s="73"/>
    </row>
    <row r="84" spans="1:6" ht="28.5" customHeight="1">
      <c r="A84" s="17"/>
      <c r="B84" s="25" t="s">
        <v>88</v>
      </c>
      <c r="C84" s="70">
        <v>100000</v>
      </c>
      <c r="D84" s="22">
        <v>43810</v>
      </c>
      <c r="E84" s="72"/>
      <c r="F84" s="73"/>
    </row>
    <row r="85" spans="1:6" ht="28.5" customHeight="1">
      <c r="A85" s="17"/>
      <c r="B85" s="74" t="s">
        <v>89</v>
      </c>
      <c r="C85" s="75">
        <v>100000</v>
      </c>
      <c r="D85" s="22">
        <v>43810</v>
      </c>
      <c r="E85" s="72"/>
      <c r="F85" s="73"/>
    </row>
    <row r="86" spans="1:6" ht="28.5" customHeight="1">
      <c r="A86" s="17"/>
      <c r="B86" s="25" t="s">
        <v>90</v>
      </c>
      <c r="C86" s="70">
        <v>100000</v>
      </c>
      <c r="D86" s="22">
        <v>43810</v>
      </c>
      <c r="E86" s="72"/>
      <c r="F86" s="73"/>
    </row>
    <row r="87" spans="1:6" ht="28.5" customHeight="1">
      <c r="A87" s="17"/>
      <c r="B87" s="76" t="s">
        <v>91</v>
      </c>
      <c r="C87" s="21">
        <v>1273050</v>
      </c>
      <c r="D87" s="22">
        <v>43811</v>
      </c>
      <c r="E87" s="72"/>
      <c r="F87" s="73"/>
    </row>
    <row r="88" spans="1:6" ht="28.5" customHeight="1">
      <c r="A88" s="17"/>
      <c r="B88" s="25" t="s">
        <v>92</v>
      </c>
      <c r="C88" s="70">
        <v>195000</v>
      </c>
      <c r="D88" s="22">
        <v>43812</v>
      </c>
      <c r="E88" s="72"/>
      <c r="F88" s="77"/>
    </row>
    <row r="89" spans="1:6" ht="28.5" customHeight="1">
      <c r="A89" s="17"/>
      <c r="B89" s="78" t="s">
        <v>93</v>
      </c>
      <c r="C89" s="70">
        <v>570000</v>
      </c>
      <c r="D89" s="22">
        <v>43817</v>
      </c>
      <c r="E89" s="72"/>
      <c r="F89" s="77"/>
    </row>
    <row r="90" spans="1:6" ht="28.5" customHeight="1">
      <c r="A90" s="17"/>
      <c r="B90" s="78" t="s">
        <v>94</v>
      </c>
      <c r="C90" s="70">
        <v>3289283</v>
      </c>
      <c r="D90" s="22">
        <v>43821</v>
      </c>
      <c r="E90" s="72"/>
      <c r="F90" s="77"/>
    </row>
    <row r="91" spans="1:6" ht="28.5" customHeight="1">
      <c r="A91" s="17"/>
      <c r="B91" s="78" t="s">
        <v>95</v>
      </c>
      <c r="C91" s="70">
        <v>560000</v>
      </c>
      <c r="D91" s="22">
        <v>43825</v>
      </c>
      <c r="E91" s="72"/>
      <c r="F91" s="77"/>
    </row>
    <row r="92" spans="1:7" ht="31.5" customHeight="1">
      <c r="A92" s="17"/>
      <c r="B92" s="25" t="s">
        <v>96</v>
      </c>
      <c r="C92" s="79">
        <v>145000</v>
      </c>
      <c r="D92" s="80">
        <v>43810</v>
      </c>
      <c r="G92" s="81"/>
    </row>
    <row r="93" spans="1:4" ht="33.75" customHeight="1">
      <c r="A93" s="17" t="s">
        <v>97</v>
      </c>
      <c r="B93" s="11" t="s">
        <v>11</v>
      </c>
      <c r="C93" s="34">
        <f>SUM(C94:C94)</f>
        <v>2000000</v>
      </c>
      <c r="D93" s="19"/>
    </row>
    <row r="94" spans="1:4" ht="31.5" customHeight="1">
      <c r="A94" s="17"/>
      <c r="B94" s="82" t="s">
        <v>98</v>
      </c>
      <c r="C94" s="50">
        <v>2000000</v>
      </c>
      <c r="D94" s="19">
        <v>43825</v>
      </c>
    </row>
    <row r="95" spans="1:4" ht="31.5" customHeight="1">
      <c r="A95" s="61" t="s">
        <v>36</v>
      </c>
      <c r="B95" s="11" t="s">
        <v>11</v>
      </c>
      <c r="C95" s="34">
        <f>SUM(C96:C101)</f>
        <v>5280212</v>
      </c>
      <c r="D95" s="19"/>
    </row>
    <row r="96" spans="1:4" ht="31.5" customHeight="1">
      <c r="A96" s="62"/>
      <c r="B96" s="82" t="s">
        <v>99</v>
      </c>
      <c r="C96" s="50">
        <v>37790</v>
      </c>
      <c r="D96" s="19">
        <v>43817</v>
      </c>
    </row>
    <row r="97" spans="1:4" ht="31.5" customHeight="1">
      <c r="A97" s="62"/>
      <c r="B97" s="66" t="s">
        <v>100</v>
      </c>
      <c r="C97" s="50">
        <v>300000</v>
      </c>
      <c r="D97" s="19">
        <v>43817</v>
      </c>
    </row>
    <row r="98" spans="1:4" ht="31.5" customHeight="1">
      <c r="A98" s="62"/>
      <c r="B98" s="78" t="s">
        <v>100</v>
      </c>
      <c r="C98" s="50">
        <v>200000</v>
      </c>
      <c r="D98" s="19">
        <v>43817</v>
      </c>
    </row>
    <row r="99" spans="1:4" ht="31.5" customHeight="1">
      <c r="A99" s="62"/>
      <c r="B99" s="82" t="s">
        <v>101</v>
      </c>
      <c r="C99" s="50">
        <v>3360000</v>
      </c>
      <c r="D99" s="19">
        <v>43817</v>
      </c>
    </row>
    <row r="100" spans="1:4" ht="31.5" customHeight="1">
      <c r="A100" s="62"/>
      <c r="B100" s="82" t="s">
        <v>102</v>
      </c>
      <c r="C100" s="50">
        <v>1036659</v>
      </c>
      <c r="D100" s="19">
        <v>43821</v>
      </c>
    </row>
    <row r="101" spans="1:4" ht="31.5" customHeight="1">
      <c r="A101" s="68"/>
      <c r="B101" s="78" t="s">
        <v>103</v>
      </c>
      <c r="C101" s="83">
        <v>345763</v>
      </c>
      <c r="D101" s="19">
        <v>43817</v>
      </c>
    </row>
    <row r="102" spans="1:4" ht="33.75" customHeight="1">
      <c r="A102" s="11" t="s">
        <v>104</v>
      </c>
      <c r="B102" s="12"/>
      <c r="C102" s="34">
        <f>C107+C110+C112+C103+C105+C114+C116+C118+C120</f>
        <v>3529879.22</v>
      </c>
      <c r="D102" s="19"/>
    </row>
    <row r="103" spans="1:4" ht="33.75" customHeight="1">
      <c r="A103" s="15" t="s">
        <v>105</v>
      </c>
      <c r="B103" s="12" t="s">
        <v>11</v>
      </c>
      <c r="C103" s="34">
        <f>C104</f>
        <v>1074589.82</v>
      </c>
      <c r="D103" s="19"/>
    </row>
    <row r="104" spans="1:4" ht="33.75" customHeight="1">
      <c r="A104" s="35"/>
      <c r="B104" s="49" t="s">
        <v>106</v>
      </c>
      <c r="C104" s="50">
        <v>1074589.82</v>
      </c>
      <c r="D104" s="19">
        <v>43824</v>
      </c>
    </row>
    <row r="105" spans="1:4" ht="33.75" customHeight="1">
      <c r="A105" s="15" t="s">
        <v>107</v>
      </c>
      <c r="B105" s="12" t="s">
        <v>11</v>
      </c>
      <c r="C105" s="34">
        <f>C106</f>
        <v>50000</v>
      </c>
      <c r="D105" s="19"/>
    </row>
    <row r="106" spans="1:4" ht="33.75" customHeight="1">
      <c r="A106" s="16"/>
      <c r="B106" s="49" t="s">
        <v>108</v>
      </c>
      <c r="C106" s="50">
        <v>50000</v>
      </c>
      <c r="D106" s="19">
        <v>43821</v>
      </c>
    </row>
    <row r="107" spans="1:4" s="1" customFormat="1" ht="33.75" customHeight="1">
      <c r="A107" s="17" t="s">
        <v>109</v>
      </c>
      <c r="B107" s="12" t="s">
        <v>11</v>
      </c>
      <c r="C107" s="34">
        <f>C109+C108</f>
        <v>386600</v>
      </c>
      <c r="D107" s="19"/>
    </row>
    <row r="108" spans="1:4" s="1" customFormat="1" ht="33.75" customHeight="1">
      <c r="A108" s="17"/>
      <c r="B108" s="84" t="s">
        <v>110</v>
      </c>
      <c r="C108" s="85">
        <v>325520</v>
      </c>
      <c r="D108" s="19">
        <v>43821</v>
      </c>
    </row>
    <row r="109" spans="1:4" s="1" customFormat="1" ht="33.75" customHeight="1">
      <c r="A109" s="17"/>
      <c r="B109" s="25" t="s">
        <v>111</v>
      </c>
      <c r="C109" s="70">
        <v>61080</v>
      </c>
      <c r="D109" s="19">
        <v>43802</v>
      </c>
    </row>
    <row r="110" spans="1:4" ht="17.25" customHeight="1">
      <c r="A110" s="35" t="s">
        <v>112</v>
      </c>
      <c r="B110" s="53" t="s">
        <v>11</v>
      </c>
      <c r="C110" s="54">
        <f>C111</f>
        <v>73400</v>
      </c>
      <c r="D110" s="19"/>
    </row>
    <row r="111" spans="1:4" ht="17.25" customHeight="1">
      <c r="A111" s="16"/>
      <c r="B111" s="78" t="s">
        <v>113</v>
      </c>
      <c r="C111" s="83">
        <v>73400</v>
      </c>
      <c r="D111" s="19">
        <v>43817</v>
      </c>
    </row>
    <row r="112" spans="1:4" ht="22.5" customHeight="1">
      <c r="A112" s="35" t="s">
        <v>57</v>
      </c>
      <c r="B112" s="53" t="s">
        <v>11</v>
      </c>
      <c r="C112" s="54">
        <f>SUM(C113:C113)</f>
        <v>806100</v>
      </c>
      <c r="D112" s="19"/>
    </row>
    <row r="113" spans="1:4" ht="17.25" customHeight="1">
      <c r="A113" s="35"/>
      <c r="B113" s="25" t="s">
        <v>114</v>
      </c>
      <c r="C113" s="26">
        <v>806100</v>
      </c>
      <c r="D113" s="19">
        <v>43812</v>
      </c>
    </row>
    <row r="114" spans="1:4" ht="17.25" customHeight="1">
      <c r="A114" s="35" t="s">
        <v>115</v>
      </c>
      <c r="B114" s="53" t="s">
        <v>11</v>
      </c>
      <c r="C114" s="54">
        <f>C115</f>
        <v>187100</v>
      </c>
      <c r="D114" s="19"/>
    </row>
    <row r="115" spans="1:4" ht="28.5" customHeight="1">
      <c r="A115" s="16"/>
      <c r="B115" s="25" t="s">
        <v>116</v>
      </c>
      <c r="C115" s="26">
        <v>187100</v>
      </c>
      <c r="D115" s="19">
        <v>43821</v>
      </c>
    </row>
    <row r="116" spans="1:4" ht="28.5" customHeight="1">
      <c r="A116" s="35" t="s">
        <v>117</v>
      </c>
      <c r="B116" s="53" t="s">
        <v>11</v>
      </c>
      <c r="C116" s="54">
        <f>C117</f>
        <v>198285</v>
      </c>
      <c r="D116" s="19"/>
    </row>
    <row r="117" spans="1:4" ht="28.5" customHeight="1">
      <c r="A117" s="16"/>
      <c r="B117" s="25" t="s">
        <v>118</v>
      </c>
      <c r="C117" s="26">
        <v>198285</v>
      </c>
      <c r="D117" s="19">
        <v>43821</v>
      </c>
    </row>
    <row r="118" spans="1:4" ht="28.5" customHeight="1">
      <c r="A118" s="35" t="s">
        <v>119</v>
      </c>
      <c r="B118" s="53" t="s">
        <v>11</v>
      </c>
      <c r="C118" s="54">
        <f>C119</f>
        <v>114684.4</v>
      </c>
      <c r="D118" s="19"/>
    </row>
    <row r="119" spans="1:4" ht="28.5" customHeight="1">
      <c r="A119" s="16"/>
      <c r="B119" s="25" t="s">
        <v>120</v>
      </c>
      <c r="C119" s="26">
        <v>114684.4</v>
      </c>
      <c r="D119" s="19">
        <v>43821</v>
      </c>
    </row>
    <row r="120" spans="1:4" ht="28.5" customHeight="1">
      <c r="A120" s="35" t="s">
        <v>121</v>
      </c>
      <c r="B120" s="53" t="s">
        <v>11</v>
      </c>
      <c r="C120" s="54">
        <f>C121</f>
        <v>639120</v>
      </c>
      <c r="D120" s="19"/>
    </row>
    <row r="121" spans="1:4" ht="28.5" customHeight="1">
      <c r="A121" s="16"/>
      <c r="B121" s="25" t="s">
        <v>122</v>
      </c>
      <c r="C121" s="26">
        <v>639120</v>
      </c>
      <c r="D121" s="19">
        <v>43821</v>
      </c>
    </row>
    <row r="122" spans="1:4" ht="33.75" customHeight="1">
      <c r="A122" s="11" t="s">
        <v>123</v>
      </c>
      <c r="B122" s="12"/>
      <c r="C122" s="34">
        <f>C130+C139+C141+C143+C123+C126+C128+C135</f>
        <v>17381701.1</v>
      </c>
      <c r="D122" s="19"/>
    </row>
    <row r="123" spans="1:4" ht="33.75" customHeight="1">
      <c r="A123" s="15" t="s">
        <v>124</v>
      </c>
      <c r="B123" s="12" t="s">
        <v>11</v>
      </c>
      <c r="C123" s="34">
        <f>SUM(C124:C125)</f>
        <v>1028344</v>
      </c>
      <c r="D123" s="19"/>
    </row>
    <row r="124" spans="1:4" ht="33.75" customHeight="1">
      <c r="A124" s="35"/>
      <c r="B124" s="17" t="s">
        <v>125</v>
      </c>
      <c r="C124" s="50">
        <v>791184</v>
      </c>
      <c r="D124" s="19">
        <v>43829</v>
      </c>
    </row>
    <row r="125" spans="1:4" ht="33.75" customHeight="1">
      <c r="A125" s="35"/>
      <c r="B125" s="17" t="s">
        <v>126</v>
      </c>
      <c r="C125" s="50">
        <v>237160</v>
      </c>
      <c r="D125" s="19">
        <v>43822</v>
      </c>
    </row>
    <row r="126" spans="1:4" ht="33.75" customHeight="1">
      <c r="A126" s="15" t="s">
        <v>127</v>
      </c>
      <c r="B126" s="12" t="s">
        <v>11</v>
      </c>
      <c r="C126" s="34">
        <f>C127</f>
        <v>48400</v>
      </c>
      <c r="D126" s="19"/>
    </row>
    <row r="127" spans="1:4" ht="33.75" customHeight="1">
      <c r="A127" s="35"/>
      <c r="B127" s="49" t="s">
        <v>128</v>
      </c>
      <c r="C127" s="50">
        <v>48400</v>
      </c>
      <c r="D127" s="19">
        <v>43821</v>
      </c>
    </row>
    <row r="128" spans="1:4" ht="33.75" customHeight="1">
      <c r="A128" s="15" t="s">
        <v>129</v>
      </c>
      <c r="B128" s="12" t="s">
        <v>11</v>
      </c>
      <c r="C128" s="34">
        <f>C129</f>
        <v>173760</v>
      </c>
      <c r="D128" s="19"/>
    </row>
    <row r="129" spans="1:4" ht="33.75" customHeight="1">
      <c r="A129" s="35"/>
      <c r="B129" s="49" t="s">
        <v>130</v>
      </c>
      <c r="C129" s="50">
        <v>173760</v>
      </c>
      <c r="D129" s="19">
        <v>43821</v>
      </c>
    </row>
    <row r="130" spans="1:4" ht="17.25" customHeight="1">
      <c r="A130" s="87" t="s">
        <v>131</v>
      </c>
      <c r="B130" s="11" t="s">
        <v>11</v>
      </c>
      <c r="C130" s="34">
        <f>SUM(C131:C134)</f>
        <v>4126316.4</v>
      </c>
      <c r="D130" s="19"/>
    </row>
    <row r="131" spans="1:4" ht="17.25" customHeight="1">
      <c r="A131" s="88"/>
      <c r="B131" s="89" t="s">
        <v>132</v>
      </c>
      <c r="C131" s="70">
        <v>436766.4</v>
      </c>
      <c r="D131" s="19">
        <v>43811</v>
      </c>
    </row>
    <row r="132" spans="1:4" ht="17.25" customHeight="1">
      <c r="A132" s="88"/>
      <c r="B132" s="90" t="s">
        <v>133</v>
      </c>
      <c r="C132" s="91">
        <v>1295000</v>
      </c>
      <c r="D132" s="19">
        <v>43811</v>
      </c>
    </row>
    <row r="133" spans="1:4" ht="17.25" customHeight="1">
      <c r="A133" s="88"/>
      <c r="B133" s="78" t="s">
        <v>134</v>
      </c>
      <c r="C133" s="91">
        <v>100000</v>
      </c>
      <c r="D133" s="19">
        <v>43817</v>
      </c>
    </row>
    <row r="134" spans="1:4" ht="24" customHeight="1">
      <c r="A134" s="88"/>
      <c r="B134" s="32" t="s">
        <v>135</v>
      </c>
      <c r="C134" s="91">
        <v>2294550</v>
      </c>
      <c r="D134" s="19">
        <v>43822</v>
      </c>
    </row>
    <row r="135" spans="1:4" ht="17.25" customHeight="1">
      <c r="A135" s="52" t="s">
        <v>136</v>
      </c>
      <c r="B135" s="92" t="s">
        <v>11</v>
      </c>
      <c r="C135" s="93">
        <f>C136+C138+C137</f>
        <v>7115037</v>
      </c>
      <c r="D135" s="19"/>
    </row>
    <row r="136" spans="1:4" ht="17.25" customHeight="1">
      <c r="A136" s="52"/>
      <c r="B136" s="90" t="s">
        <v>137</v>
      </c>
      <c r="C136" s="91">
        <v>300000</v>
      </c>
      <c r="D136" s="19">
        <v>43822</v>
      </c>
    </row>
    <row r="137" spans="1:4" ht="24.75" customHeight="1">
      <c r="A137" s="52"/>
      <c r="B137" s="32" t="s">
        <v>138</v>
      </c>
      <c r="C137" s="91">
        <v>422021</v>
      </c>
      <c r="D137" s="19">
        <v>43826</v>
      </c>
    </row>
    <row r="138" spans="1:4" ht="17.25" customHeight="1">
      <c r="A138" s="52"/>
      <c r="B138" s="90" t="s">
        <v>139</v>
      </c>
      <c r="C138" s="91">
        <v>6393016</v>
      </c>
      <c r="D138" s="19">
        <v>43821</v>
      </c>
    </row>
    <row r="139" spans="1:4" ht="17.25" customHeight="1">
      <c r="A139" s="15" t="s">
        <v>140</v>
      </c>
      <c r="B139" s="11" t="s">
        <v>11</v>
      </c>
      <c r="C139" s="34">
        <f>C140</f>
        <v>231225</v>
      </c>
      <c r="D139" s="19"/>
    </row>
    <row r="140" spans="1:4" ht="22.5" customHeight="1">
      <c r="A140" s="35"/>
      <c r="B140" s="25" t="s">
        <v>141</v>
      </c>
      <c r="C140" s="94">
        <v>231225</v>
      </c>
      <c r="D140" s="19">
        <v>43822</v>
      </c>
    </row>
    <row r="141" spans="1:4" ht="17.25" customHeight="1">
      <c r="A141" s="17" t="s">
        <v>142</v>
      </c>
      <c r="B141" s="11" t="s">
        <v>11</v>
      </c>
      <c r="C141" s="34">
        <f>SUM(C142)</f>
        <v>3400000</v>
      </c>
      <c r="D141" s="19"/>
    </row>
    <row r="142" spans="1:4" ht="17.25" customHeight="1">
      <c r="A142" s="17"/>
      <c r="B142" s="95" t="s">
        <v>143</v>
      </c>
      <c r="C142" s="36">
        <v>3400000</v>
      </c>
      <c r="D142" s="19">
        <v>43822</v>
      </c>
    </row>
    <row r="143" spans="1:4" ht="17.25" customHeight="1">
      <c r="A143" s="96" t="s">
        <v>144</v>
      </c>
      <c r="B143" s="11" t="s">
        <v>11</v>
      </c>
      <c r="C143" s="34">
        <f>SUM(C144:C158)</f>
        <v>1258618.7</v>
      </c>
      <c r="D143" s="19"/>
    </row>
    <row r="144" spans="1:4" ht="17.25" customHeight="1">
      <c r="A144" s="97"/>
      <c r="B144" s="66" t="s">
        <v>145</v>
      </c>
      <c r="C144" s="67">
        <v>144050</v>
      </c>
      <c r="D144" s="19">
        <v>43817</v>
      </c>
    </row>
    <row r="145" spans="1:4" ht="21.75" customHeight="1">
      <c r="A145" s="97"/>
      <c r="B145" s="78" t="s">
        <v>146</v>
      </c>
      <c r="C145" s="83">
        <v>44000</v>
      </c>
      <c r="D145" s="19">
        <v>43817</v>
      </c>
    </row>
    <row r="146" spans="1:4" ht="17.25" customHeight="1">
      <c r="A146" s="97"/>
      <c r="B146" s="78" t="s">
        <v>147</v>
      </c>
      <c r="C146" s="83">
        <v>8998.7</v>
      </c>
      <c r="D146" s="19">
        <v>43817</v>
      </c>
    </row>
    <row r="147" spans="1:4" ht="17.25" customHeight="1">
      <c r="A147" s="97"/>
      <c r="B147" s="78" t="s">
        <v>148</v>
      </c>
      <c r="C147" s="83">
        <v>92400</v>
      </c>
      <c r="D147" s="19">
        <v>43817</v>
      </c>
    </row>
    <row r="148" spans="1:4" ht="24" customHeight="1">
      <c r="A148" s="97"/>
      <c r="B148" s="78" t="s">
        <v>149</v>
      </c>
      <c r="C148" s="83">
        <v>5000</v>
      </c>
      <c r="D148" s="19">
        <v>43817</v>
      </c>
    </row>
    <row r="149" spans="1:4" ht="17.25" customHeight="1">
      <c r="A149" s="97"/>
      <c r="B149" s="78" t="s">
        <v>150</v>
      </c>
      <c r="C149" s="83">
        <v>160000</v>
      </c>
      <c r="D149" s="19">
        <v>43817</v>
      </c>
    </row>
    <row r="150" spans="1:4" ht="17.25" customHeight="1">
      <c r="A150" s="97"/>
      <c r="B150" s="78" t="s">
        <v>151</v>
      </c>
      <c r="C150" s="67">
        <v>26700</v>
      </c>
      <c r="D150" s="19">
        <v>43817</v>
      </c>
    </row>
    <row r="151" spans="1:4" ht="17.25" customHeight="1">
      <c r="A151" s="97"/>
      <c r="B151" s="78" t="s">
        <v>147</v>
      </c>
      <c r="C151" s="67">
        <v>34000</v>
      </c>
      <c r="D151" s="19">
        <v>43817</v>
      </c>
    </row>
    <row r="152" spans="1:4" ht="17.25" customHeight="1">
      <c r="A152" s="97"/>
      <c r="B152" s="78" t="s">
        <v>152</v>
      </c>
      <c r="C152" s="67">
        <v>50000</v>
      </c>
      <c r="D152" s="19">
        <v>43817</v>
      </c>
    </row>
    <row r="153" spans="1:4" ht="17.25" customHeight="1">
      <c r="A153" s="97"/>
      <c r="B153" s="98" t="s">
        <v>153</v>
      </c>
      <c r="C153" s="67">
        <v>21170</v>
      </c>
      <c r="D153" s="19">
        <v>43817</v>
      </c>
    </row>
    <row r="154" spans="1:4" ht="17.25" customHeight="1">
      <c r="A154" s="97"/>
      <c r="B154" s="66" t="s">
        <v>145</v>
      </c>
      <c r="C154" s="67">
        <v>20000</v>
      </c>
      <c r="D154" s="19">
        <v>43817</v>
      </c>
    </row>
    <row r="155" spans="1:4" ht="17.25" customHeight="1">
      <c r="A155" s="97"/>
      <c r="B155" s="78" t="s">
        <v>147</v>
      </c>
      <c r="C155" s="67">
        <v>2300</v>
      </c>
      <c r="D155" s="19">
        <v>43817</v>
      </c>
    </row>
    <row r="156" spans="1:4" ht="17.25" customHeight="1">
      <c r="A156" s="97"/>
      <c r="B156" s="78" t="s">
        <v>154</v>
      </c>
      <c r="C156" s="67">
        <v>50000</v>
      </c>
      <c r="D156" s="19">
        <v>43822</v>
      </c>
    </row>
    <row r="157" spans="1:4" ht="17.25" customHeight="1">
      <c r="A157" s="97"/>
      <c r="B157" s="78" t="s">
        <v>155</v>
      </c>
      <c r="C157" s="67">
        <v>400000</v>
      </c>
      <c r="D157" s="19">
        <v>43825</v>
      </c>
    </row>
    <row r="158" spans="1:4" ht="17.25" customHeight="1">
      <c r="A158" s="99"/>
      <c r="B158" s="95" t="s">
        <v>153</v>
      </c>
      <c r="C158" s="71">
        <v>200000</v>
      </c>
      <c r="D158" s="19">
        <v>43810</v>
      </c>
    </row>
    <row r="159" spans="1:4" ht="17.25" customHeight="1">
      <c r="A159" s="11" t="s">
        <v>156</v>
      </c>
      <c r="B159" s="12"/>
      <c r="C159" s="34">
        <f>C167+C174+C179+C160+C162+C164+C187</f>
        <v>16910115.25</v>
      </c>
      <c r="D159" s="19"/>
    </row>
    <row r="160" spans="1:4" ht="17.25" customHeight="1">
      <c r="A160" s="15" t="s">
        <v>157</v>
      </c>
      <c r="B160" s="12" t="s">
        <v>11</v>
      </c>
      <c r="C160" s="34">
        <f>C161</f>
        <v>50000</v>
      </c>
      <c r="D160" s="19"/>
    </row>
    <row r="161" spans="1:4" ht="17.25" customHeight="1">
      <c r="A161" s="35"/>
      <c r="B161" s="49" t="s">
        <v>158</v>
      </c>
      <c r="C161" s="50">
        <v>50000</v>
      </c>
      <c r="D161" s="19">
        <v>43824</v>
      </c>
    </row>
    <row r="162" spans="1:4" ht="17.25" customHeight="1">
      <c r="A162" s="15" t="s">
        <v>159</v>
      </c>
      <c r="B162" s="12" t="s">
        <v>11</v>
      </c>
      <c r="C162" s="34">
        <f>C163</f>
        <v>1947758</v>
      </c>
      <c r="D162" s="19"/>
    </row>
    <row r="163" spans="1:4" ht="17.25" customHeight="1">
      <c r="A163" s="16"/>
      <c r="B163" s="84" t="s">
        <v>160</v>
      </c>
      <c r="C163" s="50">
        <v>1947758</v>
      </c>
      <c r="D163" s="19">
        <v>43824</v>
      </c>
    </row>
    <row r="164" spans="1:4" ht="17.25" customHeight="1">
      <c r="A164" s="52" t="s">
        <v>161</v>
      </c>
      <c r="B164" s="12" t="s">
        <v>11</v>
      </c>
      <c r="C164" s="100">
        <f>C166+C165</f>
        <v>1871305.33</v>
      </c>
      <c r="D164" s="14"/>
    </row>
    <row r="165" spans="1:4" ht="17.25" customHeight="1">
      <c r="A165" s="52"/>
      <c r="B165" s="101" t="s">
        <v>162</v>
      </c>
      <c r="C165" s="102">
        <v>1021199.5</v>
      </c>
      <c r="D165" s="19">
        <v>43824</v>
      </c>
    </row>
    <row r="166" spans="1:4" ht="17.25" customHeight="1">
      <c r="A166" s="52"/>
      <c r="B166" s="103" t="s">
        <v>163</v>
      </c>
      <c r="C166" s="50">
        <v>850105.83</v>
      </c>
      <c r="D166" s="19">
        <v>43821</v>
      </c>
    </row>
    <row r="167" spans="1:4" ht="17.25" customHeight="1">
      <c r="A167" s="15" t="s">
        <v>164</v>
      </c>
      <c r="B167" s="12" t="s">
        <v>11</v>
      </c>
      <c r="C167" s="34">
        <f>SUM(C168:C173)</f>
        <v>11266908.920000002</v>
      </c>
      <c r="D167" s="19"/>
    </row>
    <row r="168" spans="1:4" ht="25.5" customHeight="1">
      <c r="A168" s="35"/>
      <c r="B168" s="25" t="s">
        <v>165</v>
      </c>
      <c r="C168" s="36">
        <v>99764</v>
      </c>
      <c r="D168" s="19">
        <v>43801</v>
      </c>
    </row>
    <row r="169" spans="1:4" ht="25.5" customHeight="1">
      <c r="A169" s="35"/>
      <c r="B169" s="25" t="s">
        <v>166</v>
      </c>
      <c r="C169" s="104">
        <f>570000-200000</f>
        <v>370000</v>
      </c>
      <c r="D169" s="19">
        <v>43810</v>
      </c>
    </row>
    <row r="170" spans="1:5" ht="25.5" customHeight="1">
      <c r="A170" s="35"/>
      <c r="B170" s="25" t="s">
        <v>167</v>
      </c>
      <c r="C170" s="26">
        <v>610000</v>
      </c>
      <c r="D170" s="19">
        <v>43811</v>
      </c>
      <c r="E170" s="72"/>
    </row>
    <row r="171" spans="1:5" ht="25.5" customHeight="1">
      <c r="A171" s="35"/>
      <c r="B171" s="25" t="s">
        <v>168</v>
      </c>
      <c r="C171" s="105">
        <v>174760</v>
      </c>
      <c r="D171" s="19">
        <v>43812</v>
      </c>
      <c r="E171" s="72"/>
    </row>
    <row r="172" spans="1:5" ht="25.5" customHeight="1">
      <c r="A172" s="35"/>
      <c r="B172" s="25" t="s">
        <v>169</v>
      </c>
      <c r="C172" s="36">
        <v>8264608.55</v>
      </c>
      <c r="D172" s="19">
        <v>43821</v>
      </c>
      <c r="E172" s="72"/>
    </row>
    <row r="173" spans="1:5" ht="37.5" customHeight="1">
      <c r="A173" s="35"/>
      <c r="B173" s="25" t="s">
        <v>170</v>
      </c>
      <c r="C173" s="36">
        <v>1747776.37</v>
      </c>
      <c r="D173" s="19">
        <v>43822</v>
      </c>
      <c r="E173" s="72"/>
    </row>
    <row r="174" spans="1:4" ht="26.25" customHeight="1">
      <c r="A174" s="15" t="s">
        <v>171</v>
      </c>
      <c r="B174" s="11" t="s">
        <v>11</v>
      </c>
      <c r="C174" s="106">
        <f>SUM(C175:C178)</f>
        <v>363053</v>
      </c>
      <c r="D174" s="19"/>
    </row>
    <row r="175" spans="1:4" ht="26.25" customHeight="1">
      <c r="A175" s="35"/>
      <c r="B175" s="107" t="s">
        <v>172</v>
      </c>
      <c r="C175" s="108">
        <v>314553</v>
      </c>
      <c r="D175" s="19">
        <v>43817</v>
      </c>
    </row>
    <row r="176" spans="1:4" ht="26.25" customHeight="1">
      <c r="A176" s="35"/>
      <c r="B176" s="109" t="s">
        <v>173</v>
      </c>
      <c r="C176" s="56">
        <v>30000</v>
      </c>
      <c r="D176" s="19">
        <v>43817</v>
      </c>
    </row>
    <row r="177" spans="1:4" ht="26.25" customHeight="1">
      <c r="A177" s="35"/>
      <c r="B177" s="109" t="s">
        <v>174</v>
      </c>
      <c r="C177" s="56">
        <v>17500</v>
      </c>
      <c r="D177" s="19">
        <v>43817</v>
      </c>
    </row>
    <row r="178" spans="1:4" ht="17.25" customHeight="1">
      <c r="A178" s="16"/>
      <c r="B178" s="107" t="s">
        <v>175</v>
      </c>
      <c r="C178" s="56">
        <v>1000</v>
      </c>
      <c r="D178" s="19">
        <v>43817</v>
      </c>
    </row>
    <row r="179" spans="1:4" ht="22.5" customHeight="1">
      <c r="A179" s="15" t="s">
        <v>176</v>
      </c>
      <c r="B179" s="53" t="s">
        <v>11</v>
      </c>
      <c r="C179" s="54">
        <f>SUM(C180:C186)</f>
        <v>1322790</v>
      </c>
      <c r="D179" s="19"/>
    </row>
    <row r="180" spans="1:4" ht="17.25" customHeight="1">
      <c r="A180" s="35"/>
      <c r="B180" s="78" t="s">
        <v>177</v>
      </c>
      <c r="C180" s="26">
        <v>78100</v>
      </c>
      <c r="D180" s="19">
        <v>43817</v>
      </c>
    </row>
    <row r="181" spans="1:4" ht="17.25" customHeight="1">
      <c r="A181" s="35"/>
      <c r="B181" s="78" t="s">
        <v>178</v>
      </c>
      <c r="C181" s="28">
        <v>207130</v>
      </c>
      <c r="D181" s="19">
        <v>43817</v>
      </c>
    </row>
    <row r="182" spans="1:4" ht="17.25" customHeight="1">
      <c r="A182" s="35"/>
      <c r="B182" s="78" t="s">
        <v>179</v>
      </c>
      <c r="C182" s="28">
        <v>234746</v>
      </c>
      <c r="D182" s="19">
        <v>43817</v>
      </c>
    </row>
    <row r="183" spans="1:4" ht="24.75" customHeight="1">
      <c r="A183" s="35"/>
      <c r="B183" s="78" t="s">
        <v>180</v>
      </c>
      <c r="C183" s="28">
        <v>456853</v>
      </c>
      <c r="D183" s="19">
        <v>43821</v>
      </c>
    </row>
    <row r="184" spans="1:4" ht="24.75" customHeight="1">
      <c r="A184" s="35"/>
      <c r="B184" s="78" t="s">
        <v>181</v>
      </c>
      <c r="C184" s="28">
        <v>186873</v>
      </c>
      <c r="D184" s="19">
        <v>43822</v>
      </c>
    </row>
    <row r="185" spans="1:4" ht="24.75" customHeight="1">
      <c r="A185" s="35"/>
      <c r="B185" s="78" t="s">
        <v>182</v>
      </c>
      <c r="C185" s="28">
        <v>45360</v>
      </c>
      <c r="D185" s="19">
        <v>43825</v>
      </c>
    </row>
    <row r="186" spans="1:4" ht="17.25" customHeight="1">
      <c r="A186" s="16"/>
      <c r="B186" s="78" t="s">
        <v>178</v>
      </c>
      <c r="C186" s="28">
        <v>113728</v>
      </c>
      <c r="D186" s="19">
        <v>43817</v>
      </c>
    </row>
    <row r="187" spans="1:4" ht="17.25" customHeight="1">
      <c r="A187" s="35" t="s">
        <v>183</v>
      </c>
      <c r="B187" s="110" t="s">
        <v>11</v>
      </c>
      <c r="C187" s="111">
        <f>C188</f>
        <v>88300</v>
      </c>
      <c r="D187" s="19"/>
    </row>
    <row r="188" spans="1:4" ht="17.25" customHeight="1">
      <c r="A188" s="16"/>
      <c r="B188" s="78" t="s">
        <v>184</v>
      </c>
      <c r="C188" s="28">
        <v>88300</v>
      </c>
      <c r="D188" s="19">
        <v>43821</v>
      </c>
    </row>
    <row r="189" spans="1:4" ht="17.25" customHeight="1">
      <c r="A189" s="11" t="s">
        <v>185</v>
      </c>
      <c r="B189" s="12"/>
      <c r="C189" s="34">
        <f>C228+C230+C226+C222+C220+C218+C213+C206+C204+C202+C190+C192+C194+C196+C198+C200</f>
        <v>3499440.14</v>
      </c>
      <c r="D189" s="14"/>
    </row>
    <row r="190" spans="1:4" ht="17.25" customHeight="1">
      <c r="A190" s="15" t="s">
        <v>186</v>
      </c>
      <c r="B190" s="12" t="s">
        <v>11</v>
      </c>
      <c r="C190" s="34">
        <f>C191</f>
        <v>150000</v>
      </c>
      <c r="D190" s="14"/>
    </row>
    <row r="191" spans="1:4" ht="17.25" customHeight="1">
      <c r="A191" s="35"/>
      <c r="B191" s="49" t="s">
        <v>187</v>
      </c>
      <c r="C191" s="50">
        <v>150000</v>
      </c>
      <c r="D191" s="19">
        <v>43825</v>
      </c>
    </row>
    <row r="192" spans="1:4" ht="17.25" customHeight="1">
      <c r="A192" s="15" t="s">
        <v>188</v>
      </c>
      <c r="B192" s="12" t="s">
        <v>11</v>
      </c>
      <c r="C192" s="34">
        <f>C193</f>
        <v>112894</v>
      </c>
      <c r="D192" s="14"/>
    </row>
    <row r="193" spans="1:4" ht="17.25" customHeight="1">
      <c r="A193" s="35"/>
      <c r="B193" s="49" t="s">
        <v>187</v>
      </c>
      <c r="C193" s="50">
        <v>112894</v>
      </c>
      <c r="D193" s="19">
        <v>43822</v>
      </c>
    </row>
    <row r="194" spans="1:4" ht="17.25" customHeight="1">
      <c r="A194" s="15" t="s">
        <v>189</v>
      </c>
      <c r="B194" s="12" t="s">
        <v>11</v>
      </c>
      <c r="C194" s="34">
        <f>C195</f>
        <v>2110</v>
      </c>
      <c r="D194" s="14"/>
    </row>
    <row r="195" spans="1:4" ht="17.25" customHeight="1">
      <c r="A195" s="35"/>
      <c r="B195" s="49" t="s">
        <v>190</v>
      </c>
      <c r="C195" s="50">
        <v>2110</v>
      </c>
      <c r="D195" s="19">
        <v>43822</v>
      </c>
    </row>
    <row r="196" spans="1:4" ht="17.25" customHeight="1">
      <c r="A196" s="15" t="s">
        <v>191</v>
      </c>
      <c r="B196" s="12" t="s">
        <v>11</v>
      </c>
      <c r="C196" s="34">
        <f>C197</f>
        <v>190747.9</v>
      </c>
      <c r="D196" s="14"/>
    </row>
    <row r="197" spans="1:4" ht="17.25" customHeight="1">
      <c r="A197" s="35"/>
      <c r="B197" s="49" t="s">
        <v>192</v>
      </c>
      <c r="C197" s="50">
        <v>190747.9</v>
      </c>
      <c r="D197" s="19">
        <v>43822</v>
      </c>
    </row>
    <row r="198" spans="1:4" ht="17.25" customHeight="1">
      <c r="A198" s="15" t="s">
        <v>193</v>
      </c>
      <c r="B198" s="12" t="s">
        <v>11</v>
      </c>
      <c r="C198" s="34">
        <f>C199</f>
        <v>300000</v>
      </c>
      <c r="D198" s="14"/>
    </row>
    <row r="199" spans="1:4" ht="17.25" customHeight="1">
      <c r="A199" s="35"/>
      <c r="B199" s="49" t="s">
        <v>187</v>
      </c>
      <c r="C199" s="50">
        <v>300000</v>
      </c>
      <c r="D199" s="19">
        <v>43822</v>
      </c>
    </row>
    <row r="200" spans="1:4" ht="17.25" customHeight="1">
      <c r="A200" s="15" t="s">
        <v>194</v>
      </c>
      <c r="B200" s="12" t="s">
        <v>11</v>
      </c>
      <c r="C200" s="34">
        <f>C201</f>
        <v>264000</v>
      </c>
      <c r="D200" s="14"/>
    </row>
    <row r="201" spans="1:4" ht="17.25" customHeight="1">
      <c r="A201" s="35"/>
      <c r="B201" s="49" t="s">
        <v>195</v>
      </c>
      <c r="C201" s="50">
        <v>264000</v>
      </c>
      <c r="D201" s="19">
        <v>43822</v>
      </c>
    </row>
    <row r="202" spans="1:4" ht="17.25" customHeight="1">
      <c r="A202" s="15" t="s">
        <v>196</v>
      </c>
      <c r="B202" s="12" t="s">
        <v>11</v>
      </c>
      <c r="C202" s="34">
        <f>C203</f>
        <v>100000</v>
      </c>
      <c r="D202" s="14"/>
    </row>
    <row r="203" spans="1:4" ht="17.25" customHeight="1">
      <c r="A203" s="35"/>
      <c r="B203" s="49" t="s">
        <v>197</v>
      </c>
      <c r="C203" s="28">
        <v>100000</v>
      </c>
      <c r="D203" s="19">
        <v>43810</v>
      </c>
    </row>
    <row r="204" spans="1:4" ht="17.25" customHeight="1">
      <c r="A204" s="15" t="s">
        <v>198</v>
      </c>
      <c r="B204" s="12" t="s">
        <v>11</v>
      </c>
      <c r="C204" s="34">
        <f>C205</f>
        <v>50000</v>
      </c>
      <c r="D204" s="14"/>
    </row>
    <row r="205" spans="1:4" ht="17.25" customHeight="1">
      <c r="A205" s="35"/>
      <c r="B205" s="49" t="s">
        <v>199</v>
      </c>
      <c r="C205" s="28">
        <v>50000</v>
      </c>
      <c r="D205" s="19">
        <v>43810</v>
      </c>
    </row>
    <row r="206" spans="1:4" ht="17.25" customHeight="1">
      <c r="A206" s="15" t="s">
        <v>200</v>
      </c>
      <c r="B206" s="12" t="s">
        <v>11</v>
      </c>
      <c r="C206" s="34">
        <f>SUM(C207:C212)</f>
        <v>563268</v>
      </c>
      <c r="D206" s="14"/>
    </row>
    <row r="207" spans="1:4" ht="17.25" customHeight="1">
      <c r="A207" s="35"/>
      <c r="B207" s="49" t="s">
        <v>201</v>
      </c>
      <c r="C207" s="28">
        <v>100000</v>
      </c>
      <c r="D207" s="19">
        <v>43810</v>
      </c>
    </row>
    <row r="208" spans="1:4" ht="17.25" customHeight="1">
      <c r="A208" s="35"/>
      <c r="B208" s="49" t="s">
        <v>202</v>
      </c>
      <c r="C208" s="28">
        <v>194904</v>
      </c>
      <c r="D208" s="19">
        <v>43821</v>
      </c>
    </row>
    <row r="209" spans="1:4" ht="17.25" customHeight="1">
      <c r="A209" s="35"/>
      <c r="B209" s="49" t="s">
        <v>203</v>
      </c>
      <c r="C209" s="28">
        <v>16590</v>
      </c>
      <c r="D209" s="19">
        <v>43822</v>
      </c>
    </row>
    <row r="210" spans="1:4" ht="17.25" customHeight="1">
      <c r="A210" s="35"/>
      <c r="B210" s="49" t="s">
        <v>204</v>
      </c>
      <c r="C210" s="28">
        <v>30000</v>
      </c>
      <c r="D210" s="19">
        <v>43822</v>
      </c>
    </row>
    <row r="211" spans="1:4" ht="17.25" customHeight="1">
      <c r="A211" s="35"/>
      <c r="B211" s="49" t="s">
        <v>205</v>
      </c>
      <c r="C211" s="28">
        <v>26820</v>
      </c>
      <c r="D211" s="19">
        <v>43822</v>
      </c>
    </row>
    <row r="212" spans="1:4" ht="36.75" customHeight="1">
      <c r="A212" s="35"/>
      <c r="B212" s="17" t="s">
        <v>206</v>
      </c>
      <c r="C212" s="28">
        <f>199414-4460</f>
        <v>194954</v>
      </c>
      <c r="D212" s="19">
        <v>43810</v>
      </c>
    </row>
    <row r="213" spans="1:4" ht="17.25" customHeight="1">
      <c r="A213" s="15" t="s">
        <v>207</v>
      </c>
      <c r="B213" s="12" t="s">
        <v>11</v>
      </c>
      <c r="C213" s="34">
        <f>SUM(C214:C217)</f>
        <v>412411</v>
      </c>
      <c r="D213" s="14"/>
    </row>
    <row r="214" spans="1:4" ht="17.25" customHeight="1">
      <c r="A214" s="35"/>
      <c r="B214" s="49" t="s">
        <v>208</v>
      </c>
      <c r="C214" s="28">
        <v>24047</v>
      </c>
      <c r="D214" s="19">
        <v>43810</v>
      </c>
    </row>
    <row r="215" spans="1:4" ht="17.25" customHeight="1">
      <c r="A215" s="35"/>
      <c r="B215" s="49" t="s">
        <v>209</v>
      </c>
      <c r="C215" s="28">
        <v>12364</v>
      </c>
      <c r="D215" s="19">
        <v>43810</v>
      </c>
    </row>
    <row r="216" spans="1:4" ht="24.75" customHeight="1">
      <c r="A216" s="35"/>
      <c r="B216" s="17" t="s">
        <v>210</v>
      </c>
      <c r="C216" s="28">
        <v>350000</v>
      </c>
      <c r="D216" s="19">
        <v>43822</v>
      </c>
    </row>
    <row r="217" spans="1:4" ht="17.25" customHeight="1">
      <c r="A217" s="35"/>
      <c r="B217" s="49" t="s">
        <v>211</v>
      </c>
      <c r="C217" s="28">
        <v>26000</v>
      </c>
      <c r="D217" s="19">
        <v>43810</v>
      </c>
    </row>
    <row r="218" spans="1:4" ht="17.25" customHeight="1">
      <c r="A218" s="15" t="s">
        <v>212</v>
      </c>
      <c r="B218" s="12" t="s">
        <v>11</v>
      </c>
      <c r="C218" s="34">
        <f>C219</f>
        <v>75000</v>
      </c>
      <c r="D218" s="14"/>
    </row>
    <row r="219" spans="1:4" ht="17.25" customHeight="1">
      <c r="A219" s="35"/>
      <c r="B219" s="49" t="s">
        <v>213</v>
      </c>
      <c r="C219" s="28">
        <v>75000</v>
      </c>
      <c r="D219" s="19">
        <v>43810</v>
      </c>
    </row>
    <row r="220" spans="1:4" ht="17.25" customHeight="1">
      <c r="A220" s="15" t="s">
        <v>214</v>
      </c>
      <c r="B220" s="12" t="s">
        <v>11</v>
      </c>
      <c r="C220" s="34">
        <f>C221</f>
        <v>393661</v>
      </c>
      <c r="D220" s="14"/>
    </row>
    <row r="221" spans="1:4" ht="27" customHeight="1">
      <c r="A221" s="35"/>
      <c r="B221" s="17" t="s">
        <v>215</v>
      </c>
      <c r="C221" s="50">
        <v>393661</v>
      </c>
      <c r="D221" s="19">
        <v>43821</v>
      </c>
    </row>
    <row r="222" spans="1:4" ht="17.25" customHeight="1">
      <c r="A222" s="15" t="s">
        <v>216</v>
      </c>
      <c r="B222" s="12" t="s">
        <v>11</v>
      </c>
      <c r="C222" s="34">
        <f>C225+C223+C224</f>
        <v>609714.24</v>
      </c>
      <c r="D222" s="14"/>
    </row>
    <row r="223" spans="1:4" ht="17.25" customHeight="1">
      <c r="A223" s="35"/>
      <c r="B223" s="49" t="s">
        <v>217</v>
      </c>
      <c r="C223" s="28">
        <v>24466</v>
      </c>
      <c r="D223" s="19">
        <v>43810</v>
      </c>
    </row>
    <row r="224" spans="1:4" ht="17.25" customHeight="1">
      <c r="A224" s="35"/>
      <c r="B224" s="49" t="s">
        <v>218</v>
      </c>
      <c r="C224" s="28">
        <v>452097</v>
      </c>
      <c r="D224" s="19">
        <v>43821</v>
      </c>
    </row>
    <row r="225" spans="1:4" ht="17.25" customHeight="1">
      <c r="A225" s="35"/>
      <c r="B225" s="49" t="s">
        <v>219</v>
      </c>
      <c r="C225" s="28">
        <v>133151.24</v>
      </c>
      <c r="D225" s="19">
        <v>43810</v>
      </c>
    </row>
    <row r="226" spans="1:4" ht="17.25" customHeight="1">
      <c r="A226" s="15" t="s">
        <v>220</v>
      </c>
      <c r="B226" s="12" t="s">
        <v>11</v>
      </c>
      <c r="C226" s="34">
        <f>C227</f>
        <v>120000</v>
      </c>
      <c r="D226" s="14"/>
    </row>
    <row r="227" spans="1:4" ht="17.25" customHeight="1">
      <c r="A227" s="16"/>
      <c r="B227" s="49" t="s">
        <v>221</v>
      </c>
      <c r="C227" s="28">
        <v>120000</v>
      </c>
      <c r="D227" s="19">
        <v>43810</v>
      </c>
    </row>
    <row r="228" spans="1:4" ht="17.25" customHeight="1">
      <c r="A228" s="17" t="s">
        <v>222</v>
      </c>
      <c r="B228" s="112" t="s">
        <v>11</v>
      </c>
      <c r="C228" s="34">
        <f>SUM(C229)</f>
        <v>10434</v>
      </c>
      <c r="D228" s="19"/>
    </row>
    <row r="229" spans="1:4" ht="17.25" customHeight="1">
      <c r="A229" s="17"/>
      <c r="B229" s="49" t="s">
        <v>223</v>
      </c>
      <c r="C229" s="50">
        <v>10434</v>
      </c>
      <c r="D229" s="19">
        <v>43809</v>
      </c>
    </row>
    <row r="230" spans="1:4" ht="17.25" customHeight="1">
      <c r="A230" s="52" t="s">
        <v>224</v>
      </c>
      <c r="B230" s="12" t="s">
        <v>11</v>
      </c>
      <c r="C230" s="34">
        <f>SUM(C231:C233)</f>
        <v>145200</v>
      </c>
      <c r="D230" s="19"/>
    </row>
    <row r="231" spans="1:4" ht="17.25" customHeight="1">
      <c r="A231" s="52"/>
      <c r="B231" s="65" t="s">
        <v>225</v>
      </c>
      <c r="C231" s="70">
        <v>50000</v>
      </c>
      <c r="D231" s="19">
        <v>43810</v>
      </c>
    </row>
    <row r="232" spans="1:4" ht="17.25" customHeight="1">
      <c r="A232" s="52"/>
      <c r="B232" s="65" t="s">
        <v>226</v>
      </c>
      <c r="C232" s="70">
        <v>50000</v>
      </c>
      <c r="D232" s="19">
        <v>43810</v>
      </c>
    </row>
    <row r="233" spans="1:4" ht="17.25" customHeight="1">
      <c r="A233" s="52"/>
      <c r="B233" s="65" t="s">
        <v>227</v>
      </c>
      <c r="C233" s="70">
        <f>50000-4800</f>
        <v>45200</v>
      </c>
      <c r="D233" s="19">
        <v>43810</v>
      </c>
    </row>
    <row r="234" spans="1:4" ht="17.25" customHeight="1">
      <c r="A234" s="15" t="s">
        <v>228</v>
      </c>
      <c r="B234" s="12" t="s">
        <v>11</v>
      </c>
      <c r="C234" s="100">
        <f>C235</f>
        <v>23400000</v>
      </c>
      <c r="D234" s="14"/>
    </row>
    <row r="235" spans="1:4" ht="17.25" customHeight="1">
      <c r="A235" s="16"/>
      <c r="B235" s="14" t="s">
        <v>229</v>
      </c>
      <c r="C235" s="102">
        <v>23400000</v>
      </c>
      <c r="D235" s="19">
        <v>43802</v>
      </c>
    </row>
    <row r="236" spans="1:4" ht="17.25" customHeight="1">
      <c r="A236" s="61" t="s">
        <v>230</v>
      </c>
      <c r="B236" s="12" t="s">
        <v>11</v>
      </c>
      <c r="C236" s="100">
        <f>SUM(C237:C243)</f>
        <v>47069066.78</v>
      </c>
      <c r="D236" s="14"/>
    </row>
    <row r="237" spans="1:4" ht="17.25" customHeight="1">
      <c r="A237" s="62"/>
      <c r="B237" s="14" t="s">
        <v>231</v>
      </c>
      <c r="C237" s="102">
        <v>129500</v>
      </c>
      <c r="D237" s="19">
        <v>43819</v>
      </c>
    </row>
    <row r="238" spans="1:4" ht="17.25" customHeight="1">
      <c r="A238" s="62"/>
      <c r="B238" s="14" t="s">
        <v>232</v>
      </c>
      <c r="C238" s="102">
        <v>1016565.9</v>
      </c>
      <c r="D238" s="19">
        <v>43819</v>
      </c>
    </row>
    <row r="239" spans="1:4" ht="17.25" customHeight="1">
      <c r="A239" s="62"/>
      <c r="B239" s="14" t="s">
        <v>233</v>
      </c>
      <c r="C239" s="102">
        <v>12846295</v>
      </c>
      <c r="D239" s="19">
        <v>43824</v>
      </c>
    </row>
    <row r="240" spans="1:4" ht="34.5" customHeight="1">
      <c r="A240" s="62"/>
      <c r="B240" s="17" t="s">
        <v>234</v>
      </c>
      <c r="C240" s="102">
        <v>2296485.88</v>
      </c>
      <c r="D240" s="19">
        <v>43825</v>
      </c>
    </row>
    <row r="241" spans="1:4" ht="34.5" customHeight="1">
      <c r="A241" s="62"/>
      <c r="B241" s="17" t="s">
        <v>235</v>
      </c>
      <c r="C241" s="102">
        <v>2190400</v>
      </c>
      <c r="D241" s="19">
        <v>43826</v>
      </c>
    </row>
    <row r="242" spans="1:4" ht="17.25" customHeight="1">
      <c r="A242" s="68"/>
      <c r="B242" s="14" t="s">
        <v>236</v>
      </c>
      <c r="C242" s="102">
        <v>28489820</v>
      </c>
      <c r="D242" s="19">
        <v>43822</v>
      </c>
    </row>
    <row r="243" spans="1:4" ht="25.5" customHeight="1">
      <c r="A243" s="82" t="s">
        <v>237</v>
      </c>
      <c r="B243" s="14" t="s">
        <v>238</v>
      </c>
      <c r="C243" s="102">
        <v>100000</v>
      </c>
      <c r="D243" s="19">
        <v>43824</v>
      </c>
    </row>
  </sheetData>
  <sheetProtection/>
  <mergeCells count="69">
    <mergeCell ref="A1:D1"/>
    <mergeCell ref="B2:C2"/>
    <mergeCell ref="A4:B4"/>
    <mergeCell ref="A5:B5"/>
    <mergeCell ref="A37:B37"/>
    <mergeCell ref="A65:B65"/>
    <mergeCell ref="A102:B102"/>
    <mergeCell ref="A122:B122"/>
    <mergeCell ref="A159:B159"/>
    <mergeCell ref="A189:B189"/>
    <mergeCell ref="A6:A7"/>
    <mergeCell ref="A8:A16"/>
    <mergeCell ref="A17:A28"/>
    <mergeCell ref="A29:A31"/>
    <mergeCell ref="A32:A36"/>
    <mergeCell ref="A38:A40"/>
    <mergeCell ref="A41:A43"/>
    <mergeCell ref="A44:A45"/>
    <mergeCell ref="A46:A50"/>
    <mergeCell ref="A51:A52"/>
    <mergeCell ref="A53:A55"/>
    <mergeCell ref="A56:A58"/>
    <mergeCell ref="A59:A64"/>
    <mergeCell ref="A66:A77"/>
    <mergeCell ref="A78:A92"/>
    <mergeCell ref="A93:A94"/>
    <mergeCell ref="A95:A101"/>
    <mergeCell ref="A103:A104"/>
    <mergeCell ref="A105:A106"/>
    <mergeCell ref="A107:A109"/>
    <mergeCell ref="A110:A111"/>
    <mergeCell ref="A112:A113"/>
    <mergeCell ref="A114:A115"/>
    <mergeCell ref="A116:A117"/>
    <mergeCell ref="A118:A119"/>
    <mergeCell ref="A120:A121"/>
    <mergeCell ref="A123:A125"/>
    <mergeCell ref="A126:A127"/>
    <mergeCell ref="A128:A129"/>
    <mergeCell ref="A130:A134"/>
    <mergeCell ref="A135:A138"/>
    <mergeCell ref="A139:A140"/>
    <mergeCell ref="A141:A142"/>
    <mergeCell ref="A143:A158"/>
    <mergeCell ref="A160:A161"/>
    <mergeCell ref="A162:A163"/>
    <mergeCell ref="A164:A166"/>
    <mergeCell ref="A167:A173"/>
    <mergeCell ref="A174:A178"/>
    <mergeCell ref="A179:A186"/>
    <mergeCell ref="A187:A188"/>
    <mergeCell ref="A190:A191"/>
    <mergeCell ref="A192:A193"/>
    <mergeCell ref="A194:A195"/>
    <mergeCell ref="A196:A197"/>
    <mergeCell ref="A198:A199"/>
    <mergeCell ref="A200:A201"/>
    <mergeCell ref="A202:A203"/>
    <mergeCell ref="A204:A205"/>
    <mergeCell ref="A206:A212"/>
    <mergeCell ref="A213:A217"/>
    <mergeCell ref="A218:A219"/>
    <mergeCell ref="A220:A221"/>
    <mergeCell ref="A222:A225"/>
    <mergeCell ref="A226:A227"/>
    <mergeCell ref="A228:A229"/>
    <mergeCell ref="A230:A233"/>
    <mergeCell ref="A234:A235"/>
    <mergeCell ref="A236:A242"/>
  </mergeCells>
  <printOptions/>
  <pageMargins left="0.63" right="0.98" top="0.67" bottom="0.75" header="0.23999999999999996"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12" sqref="H12"/>
    </sheetView>
  </sheetViews>
  <sheetFormatPr defaultColWidth="9.00390625" defaultRowHeight="13.5" customHeight="1"/>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feather</dc:creator>
  <cp:keywords/>
  <dc:description/>
  <cp:lastModifiedBy>DELL</cp:lastModifiedBy>
  <dcterms:created xsi:type="dcterms:W3CDTF">2019-08-25T23:08:45Z</dcterms:created>
  <dcterms:modified xsi:type="dcterms:W3CDTF">2023-07-14T08:33:43Z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69B20CD525834068A6C2ED1689AFF5C1_12</vt:lpwstr>
  </property>
</Properties>
</file>